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lpofelskirosa\Downloads\"/>
    </mc:Choice>
  </mc:AlternateContent>
  <xr:revisionPtr revIDLastSave="0" documentId="8_{036044B0-F4DE-4215-8251-5E236AB62A12}" xr6:coauthVersionLast="36" xr6:coauthVersionMax="36" xr10:uidLastSave="{00000000-0000-0000-0000-000000000000}"/>
  <bookViews>
    <workbookView xWindow="0" yWindow="0" windowWidth="28800" windowHeight="11325" xr2:uid="{01F91A08-278B-45C6-8238-FC532536505A}"/>
  </bookViews>
  <sheets>
    <sheet name="ProposedUse"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2" i="1" s="1"/>
  <c r="I58" i="1"/>
  <c r="H47" i="1"/>
  <c r="Y225" i="1" s="1"/>
  <c r="I45" i="1"/>
  <c r="I41" i="1"/>
  <c r="I39" i="1"/>
  <c r="I35" i="1"/>
  <c r="I24" i="1"/>
  <c r="I21" i="1"/>
  <c r="I12" i="1"/>
  <c r="I2" i="1"/>
  <c r="B32" i="1" s="1"/>
  <c r="H2" i="1"/>
  <c r="H88" i="1" s="1"/>
  <c r="G2" i="1"/>
  <c r="H82" i="1" s="1"/>
  <c r="F2" i="1"/>
  <c r="H78" i="1" s="1"/>
  <c r="E2" i="1"/>
  <c r="H72" i="1" s="1"/>
  <c r="D2" i="1"/>
  <c r="V227" i="1" s="1"/>
  <c r="B2" i="1"/>
  <c r="I3" i="1" s="1"/>
  <c r="I5" i="1" s="1"/>
  <c r="E111" i="1" l="1"/>
  <c r="J110" i="1" s="1"/>
  <c r="H96" i="1"/>
  <c r="J98" i="1" s="1"/>
  <c r="J47" i="1"/>
  <c r="J48" i="1" s="1"/>
  <c r="J64" i="1"/>
  <c r="J66" i="1"/>
  <c r="J165" i="1"/>
  <c r="J151" i="1"/>
  <c r="J142" i="1"/>
  <c r="J136" i="1"/>
  <c r="J130" i="1"/>
  <c r="J122" i="1"/>
  <c r="K139" i="1"/>
  <c r="K133" i="1"/>
  <c r="K113" i="1"/>
  <c r="K127" i="1"/>
  <c r="J113" i="1"/>
  <c r="K146" i="1"/>
  <c r="K156" i="1"/>
  <c r="I176" i="1"/>
  <c r="J156" i="1"/>
  <c r="J146" i="1"/>
  <c r="J139" i="1"/>
  <c r="J133" i="1"/>
  <c r="J127" i="1"/>
  <c r="K118" i="1"/>
  <c r="J118" i="1"/>
  <c r="K151" i="1"/>
  <c r="K136" i="1"/>
  <c r="K142" i="1"/>
  <c r="K130" i="1"/>
  <c r="K165" i="1"/>
  <c r="K122" i="1"/>
  <c r="Z271" i="1"/>
  <c r="S272" i="1"/>
  <c r="I9" i="1"/>
  <c r="D111" i="1"/>
  <c r="S267" i="1"/>
  <c r="V272" i="1"/>
  <c r="S268" i="1"/>
  <c r="S273" i="1"/>
  <c r="S269" i="1"/>
  <c r="S275" i="1"/>
  <c r="U269" i="1"/>
  <c r="S276" i="1"/>
  <c r="U230" i="1"/>
  <c r="S270" i="1"/>
  <c r="S277" i="1"/>
  <c r="A110" i="1"/>
  <c r="S271" i="1"/>
  <c r="Z257" i="1" l="1"/>
  <c r="I99" i="1"/>
  <c r="J99" i="1" s="1"/>
  <c r="J104" i="1" s="1"/>
  <c r="H13" i="1"/>
  <c r="Z216" i="1"/>
  <c r="X227" i="1" s="1"/>
  <c r="J11" i="1"/>
  <c r="J180" i="1"/>
  <c r="J176" i="1"/>
  <c r="J178" i="1" s="1"/>
  <c r="J100" i="1" l="1"/>
  <c r="K101" i="1"/>
  <c r="J101" i="1"/>
  <c r="J103" i="1"/>
  <c r="J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DD165F56-5E71-4A3D-8131-02CE7A3A341C}">
      <text>
        <r>
          <rPr>
            <b/>
            <sz val="8"/>
            <color indexed="81"/>
            <rFont val="Tahoma"/>
            <family val="2"/>
          </rPr>
          <t xml:space="preserve">See 20 U.S.C. 1411(e)(1)(A) and 1411(e)(3)(B)(i)
</t>
        </r>
      </text>
    </comment>
    <comment ref="B23" authorId="0" shapeId="0" xr:uid="{156D32DD-788B-467C-8565-F56898D54A9B}">
      <text>
        <r>
          <rPr>
            <b/>
            <sz val="8"/>
            <color indexed="81"/>
            <rFont val="Tahoma"/>
            <family val="2"/>
          </rPr>
          <t xml:space="preserve">See 20 U.S.C. 1411(e)(1)(D)
</t>
        </r>
      </text>
    </comment>
    <comment ref="B27" authorId="0" shapeId="0" xr:uid="{31967C21-B8C7-4C27-AA4B-6030C0443001}">
      <text>
        <r>
          <rPr>
            <b/>
            <sz val="8"/>
            <color indexed="81"/>
            <rFont val="Tahoma"/>
            <family val="2"/>
          </rPr>
          <t>See 20 U.S.C. 1411(e)(6) and 1411(e)(1)(B)</t>
        </r>
        <r>
          <rPr>
            <sz val="8"/>
            <color indexed="81"/>
            <rFont val="Tahoma"/>
            <family val="2"/>
          </rPr>
          <t xml:space="preserve">
</t>
        </r>
      </text>
    </comment>
    <comment ref="C34" authorId="0" shapeId="0" xr:uid="{870B286D-651F-4AB4-BE19-22C75C32DB1B}">
      <text>
        <r>
          <rPr>
            <b/>
            <sz val="8"/>
            <color indexed="81"/>
            <rFont val="Tahoma"/>
            <family val="2"/>
          </rPr>
          <t>See 20 U.S.C. 1411(e)(2)(C)(i)</t>
        </r>
        <r>
          <rPr>
            <sz val="8"/>
            <color indexed="81"/>
            <rFont val="Tahoma"/>
            <family val="2"/>
          </rPr>
          <t xml:space="preserve">
</t>
        </r>
      </text>
    </comment>
    <comment ref="C37" authorId="0" shapeId="0" xr:uid="{B818BE05-CA93-4029-9243-F3BE55BB64BB}">
      <text>
        <r>
          <rPr>
            <b/>
            <sz val="8"/>
            <color indexed="81"/>
            <rFont val="Tahoma"/>
            <family val="2"/>
          </rPr>
          <t>See 20 U.S.C. 1411(e)(2)(C)(iii)</t>
        </r>
        <r>
          <rPr>
            <sz val="8"/>
            <color indexed="81"/>
            <rFont val="Tahoma"/>
            <family val="2"/>
          </rPr>
          <t xml:space="preserve">
</t>
        </r>
      </text>
    </comment>
    <comment ref="C41" authorId="0" shapeId="0" xr:uid="{9BEE47F7-8F8C-465A-A7CE-ECC975D8D648}">
      <text>
        <r>
          <rPr>
            <b/>
            <sz val="8"/>
            <color indexed="81"/>
            <rFont val="Tahoma"/>
            <family val="2"/>
          </rPr>
          <t>See 20 U.S.C. 1411(e)(2)(C)(vii)</t>
        </r>
        <r>
          <rPr>
            <sz val="8"/>
            <color indexed="81"/>
            <rFont val="Tahoma"/>
            <family val="2"/>
          </rPr>
          <t xml:space="preserve">
</t>
        </r>
      </text>
    </comment>
    <comment ref="C43" authorId="0" shapeId="0" xr:uid="{D2EFFD71-5DD1-492B-AAAE-D7E0534415AE}">
      <text>
        <r>
          <rPr>
            <b/>
            <sz val="8"/>
            <color indexed="81"/>
            <rFont val="Tahoma"/>
            <family val="2"/>
          </rPr>
          <t>See 20 U.S.C. 1411(e)(2)(C)(viii)</t>
        </r>
        <r>
          <rPr>
            <sz val="8"/>
            <color indexed="81"/>
            <rFont val="Tahoma"/>
            <family val="2"/>
          </rPr>
          <t xml:space="preserve">
</t>
        </r>
      </text>
    </comment>
    <comment ref="B50" authorId="0" shapeId="0" xr:uid="{C62DC7F5-903D-40A8-BAEF-2530406F54E9}">
      <text>
        <r>
          <rPr>
            <b/>
            <sz val="8"/>
            <color indexed="81"/>
            <rFont val="Tahoma"/>
            <family val="2"/>
          </rPr>
          <t xml:space="preserve">See 20 U.S.C. 1411(e)(7)
</t>
        </r>
      </text>
    </comment>
    <comment ref="A70" authorId="0" shapeId="0" xr:uid="{4A025628-60F5-4D65-90F0-29AAF0D0448E}">
      <text>
        <r>
          <rPr>
            <b/>
            <sz val="8"/>
            <color indexed="81"/>
            <rFont val="Tahoma"/>
            <family val="2"/>
          </rPr>
          <t>See 20 U.S.C. 1411(e)(2)(A)(i)</t>
        </r>
        <r>
          <rPr>
            <sz val="8"/>
            <color indexed="81"/>
            <rFont val="Tahoma"/>
            <family val="2"/>
          </rPr>
          <t xml:space="preserve">
</t>
        </r>
      </text>
    </comment>
    <comment ref="A76" authorId="0" shapeId="0" xr:uid="{459AB355-213E-46D0-A315-F8CBFB3B1561}">
      <text>
        <r>
          <rPr>
            <b/>
            <sz val="8"/>
            <color indexed="81"/>
            <rFont val="Tahoma"/>
            <family val="2"/>
          </rPr>
          <t>See 20 U.S.C. 1411(e)(2)(A)(i) and 20 U.S.C. 1411(e)(2)(A)(iii)(I)</t>
        </r>
        <r>
          <rPr>
            <sz val="8"/>
            <color indexed="81"/>
            <rFont val="Tahoma"/>
            <family val="2"/>
          </rPr>
          <t xml:space="preserve">
</t>
        </r>
      </text>
    </comment>
    <comment ref="A80" authorId="0" shapeId="0" xr:uid="{0F862BC9-5C1B-42BA-B7E5-7CFDC21352CE}">
      <text>
        <r>
          <rPr>
            <b/>
            <sz val="8"/>
            <color indexed="81"/>
            <rFont val="Tahoma"/>
            <family val="2"/>
          </rPr>
          <t>See 20 U.S.C. 1411(e)(2)(A)(ii)</t>
        </r>
        <r>
          <rPr>
            <sz val="8"/>
            <color indexed="81"/>
            <rFont val="Tahoma"/>
            <family val="2"/>
          </rPr>
          <t xml:space="preserve">
</t>
        </r>
      </text>
    </comment>
    <comment ref="A86" authorId="0" shapeId="0" xr:uid="{BE2991EC-4DA1-4C90-B161-B9747BF9917F}">
      <text>
        <r>
          <rPr>
            <b/>
            <sz val="8"/>
            <color indexed="81"/>
            <rFont val="Tahoma"/>
            <family val="2"/>
          </rPr>
          <t>See 20 U.S.C. 1411(e)(2)(A)(ii) and 20 U.S.C. 1411(e)(2)(A)(iii)(II)</t>
        </r>
        <r>
          <rPr>
            <sz val="8"/>
            <color indexed="81"/>
            <rFont val="Tahoma"/>
            <family val="2"/>
          </rPr>
          <t xml:space="preserve">
</t>
        </r>
      </text>
    </comment>
    <comment ref="A91" authorId="0" shapeId="0" xr:uid="{FC31DC72-F6E7-49E2-A220-0BEADC0F6078}">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29AC787E-C4A5-4554-8D82-EB655B8898AA}">
      <text>
        <r>
          <rPr>
            <b/>
            <sz val="8"/>
            <color indexed="81"/>
            <rFont val="Tahoma"/>
            <family val="2"/>
          </rPr>
          <t>See 20 U.S.C. 1411(e)(2)(B)(i)</t>
        </r>
        <r>
          <rPr>
            <sz val="8"/>
            <color indexed="81"/>
            <rFont val="Tahoma"/>
            <family val="2"/>
          </rPr>
          <t xml:space="preserve">
</t>
        </r>
      </text>
    </comment>
    <comment ref="C118" authorId="0" shapeId="0" xr:uid="{7F87DA02-EE4C-46DD-A78E-EEC5E7EB7514}">
      <text>
        <r>
          <rPr>
            <b/>
            <sz val="8"/>
            <color indexed="81"/>
            <rFont val="Tahoma"/>
            <family val="2"/>
          </rPr>
          <t>See 20 U.S.C. 1411(e)(2)(B)(ii)</t>
        </r>
        <r>
          <rPr>
            <sz val="8"/>
            <color indexed="81"/>
            <rFont val="Tahoma"/>
            <family val="2"/>
          </rPr>
          <t xml:space="preserve">
</t>
        </r>
      </text>
    </comment>
    <comment ref="C124" authorId="0" shapeId="0" xr:uid="{68512B66-D895-4A3C-A41C-3487F344C4EA}">
      <text>
        <r>
          <rPr>
            <b/>
            <sz val="8"/>
            <color indexed="81"/>
            <rFont val="Tahoma"/>
            <family val="2"/>
          </rPr>
          <t>See 20 U.S.C. 1411(e)(2)(C)(i)</t>
        </r>
        <r>
          <rPr>
            <sz val="8"/>
            <color indexed="81"/>
            <rFont val="Tahoma"/>
            <family val="2"/>
          </rPr>
          <t xml:space="preserve">
</t>
        </r>
      </text>
    </comment>
    <comment ref="C127" authorId="0" shapeId="0" xr:uid="{55F477BD-047A-42FE-90B4-EC4E754F3D09}">
      <text>
        <r>
          <rPr>
            <b/>
            <sz val="8"/>
            <color indexed="81"/>
            <rFont val="Tahoma"/>
            <family val="2"/>
          </rPr>
          <t>See 20 U.S.C. 1411(e)(2)(C)(iii)</t>
        </r>
        <r>
          <rPr>
            <sz val="8"/>
            <color indexed="81"/>
            <rFont val="Tahoma"/>
            <family val="2"/>
          </rPr>
          <t xml:space="preserve">
</t>
        </r>
      </text>
    </comment>
    <comment ref="C131" authorId="0" shapeId="0" xr:uid="{6B538080-0E31-470A-A96C-38859304F38D}">
      <text>
        <r>
          <rPr>
            <b/>
            <sz val="8"/>
            <color indexed="81"/>
            <rFont val="Tahoma"/>
            <family val="2"/>
          </rPr>
          <t>See 20 U.S.C. 1411(e)(2)(C)(vii)</t>
        </r>
        <r>
          <rPr>
            <sz val="8"/>
            <color indexed="81"/>
            <rFont val="Tahoma"/>
            <family val="2"/>
          </rPr>
          <t xml:space="preserve">
</t>
        </r>
      </text>
    </comment>
    <comment ref="C133" authorId="0" shapeId="0" xr:uid="{A0599085-CAF6-46D4-B318-0DEBCA81B82F}">
      <text>
        <r>
          <rPr>
            <b/>
            <sz val="8"/>
            <color indexed="81"/>
            <rFont val="Tahoma"/>
            <family val="2"/>
          </rPr>
          <t>See 20 U.S.C. 1411(e)(2)(C)(viii)</t>
        </r>
        <r>
          <rPr>
            <sz val="8"/>
            <color indexed="81"/>
            <rFont val="Tahoma"/>
            <family val="2"/>
          </rPr>
          <t xml:space="preserve">
</t>
        </r>
      </text>
    </comment>
    <comment ref="C136" authorId="0" shapeId="0" xr:uid="{93DF6DFB-3AD0-4C16-94ED-E57DA72F3DBF}">
      <text>
        <r>
          <rPr>
            <b/>
            <sz val="8"/>
            <color indexed="81"/>
            <rFont val="Tahoma"/>
            <family val="2"/>
          </rPr>
          <t>See 20 U.S.C. 1411(e)(2)(C)(ii)</t>
        </r>
        <r>
          <rPr>
            <sz val="8"/>
            <color indexed="81"/>
            <rFont val="Tahoma"/>
            <family val="2"/>
          </rPr>
          <t xml:space="preserve">
</t>
        </r>
      </text>
    </comment>
    <comment ref="C139" authorId="0" shapeId="0" xr:uid="{CC49814C-E837-4264-9B8C-CDBE0621262F}">
      <text>
        <r>
          <rPr>
            <b/>
            <sz val="8"/>
            <color indexed="81"/>
            <rFont val="Tahoma"/>
            <family val="2"/>
          </rPr>
          <t>See 20 U.S.C. 1411(e)(2)(C)(iv)</t>
        </r>
        <r>
          <rPr>
            <sz val="8"/>
            <color indexed="81"/>
            <rFont val="Tahoma"/>
            <family val="2"/>
          </rPr>
          <t xml:space="preserve">
</t>
        </r>
      </text>
    </comment>
    <comment ref="C142" authorId="0" shapeId="0" xr:uid="{EBD7D32D-2FE2-4176-9BD8-41279B5C4162}">
      <text>
        <r>
          <rPr>
            <b/>
            <sz val="8"/>
            <color indexed="81"/>
            <rFont val="Tahoma"/>
            <family val="2"/>
          </rPr>
          <t>See 20 U.S.C. 1411(e)(2)(C)(v)</t>
        </r>
        <r>
          <rPr>
            <sz val="8"/>
            <color indexed="81"/>
            <rFont val="Tahoma"/>
            <family val="2"/>
          </rPr>
          <t xml:space="preserve">
</t>
        </r>
      </text>
    </comment>
    <comment ref="C146" authorId="0" shapeId="0" xr:uid="{15072344-BFEE-490D-8890-5A7886B773D2}">
      <text>
        <r>
          <rPr>
            <b/>
            <sz val="8"/>
            <color indexed="81"/>
            <rFont val="Tahoma"/>
            <family val="2"/>
          </rPr>
          <t>See 20 U.S.C. 1411(e)(2)(C)(vi)</t>
        </r>
        <r>
          <rPr>
            <sz val="8"/>
            <color indexed="81"/>
            <rFont val="Tahoma"/>
            <family val="2"/>
          </rPr>
          <t xml:space="preserve">
</t>
        </r>
      </text>
    </comment>
    <comment ref="C150" authorId="0" shapeId="0" xr:uid="{A0183742-9795-4312-A019-D3ED18A7A08A}">
      <text>
        <r>
          <rPr>
            <b/>
            <sz val="8"/>
            <color indexed="81"/>
            <rFont val="Tahoma"/>
            <family val="2"/>
          </rPr>
          <t>See 20 U.S.C. 1411(e)(2)(C)(ix)</t>
        </r>
        <r>
          <rPr>
            <sz val="8"/>
            <color indexed="81"/>
            <rFont val="Tahoma"/>
            <family val="2"/>
          </rPr>
          <t xml:space="preserve">
</t>
        </r>
      </text>
    </comment>
    <comment ref="C155" authorId="0" shapeId="0" xr:uid="{179D1F39-F5B9-44ED-85B2-78E5728463C0}">
      <text>
        <r>
          <rPr>
            <b/>
            <sz val="8"/>
            <color indexed="81"/>
            <rFont val="Tahoma"/>
            <family val="2"/>
          </rPr>
          <t>See 20 U.S.C. 1411(e)(2)(C)(x)</t>
        </r>
        <r>
          <rPr>
            <sz val="8"/>
            <color indexed="81"/>
            <rFont val="Tahoma"/>
            <family val="2"/>
          </rPr>
          <t xml:space="preserve">
</t>
        </r>
      </text>
    </comment>
    <comment ref="C161" authorId="0" shapeId="0" xr:uid="{2972FD4B-48B2-4234-865F-8179942BDD30}">
      <text>
        <r>
          <rPr>
            <b/>
            <sz val="8"/>
            <color indexed="81"/>
            <rFont val="Tahoma"/>
            <family val="2"/>
          </rPr>
          <t>See 20 U.S.C. 1411(e)(2)(C)(xi)</t>
        </r>
        <r>
          <rPr>
            <sz val="8"/>
            <color indexed="81"/>
            <rFont val="Tahoma"/>
            <family val="2"/>
          </rPr>
          <t xml:space="preserve">
</t>
        </r>
      </text>
    </comment>
    <comment ref="C185" authorId="0" shapeId="0" xr:uid="{AE520942-CE10-467B-89D0-7FB0A8B333BE}">
      <text>
        <r>
          <rPr>
            <b/>
            <sz val="8"/>
            <color indexed="81"/>
            <rFont val="Tahoma"/>
            <family val="2"/>
          </rPr>
          <t>See 20 U.S.C. 1411(e)(3)(A)(i)(I)</t>
        </r>
        <r>
          <rPr>
            <sz val="8"/>
            <color indexed="81"/>
            <rFont val="Tahoma"/>
            <family val="2"/>
          </rPr>
          <t xml:space="preserve">
</t>
        </r>
      </text>
    </comment>
    <comment ref="C189" authorId="0" shapeId="0" xr:uid="{BFEA44CE-1DF6-4EDA-8D76-ECB5FC3C0343}">
      <text>
        <r>
          <rPr>
            <b/>
            <sz val="8"/>
            <color indexed="81"/>
            <rFont val="Tahoma"/>
            <family val="2"/>
          </rPr>
          <t>See 20 U.S.C. 1411(e)(3)(A)(i)(II) and 20 U.S.C. 1411(e)(3)(B)(ii)</t>
        </r>
        <r>
          <rPr>
            <sz val="8"/>
            <color indexed="81"/>
            <rFont val="Tahoma"/>
            <family val="2"/>
          </rPr>
          <t xml:space="preserve">
</t>
        </r>
      </text>
    </comment>
    <comment ref="C196" authorId="0" shapeId="0" xr:uid="{4857C0A9-4018-4638-AD70-B1C90B709F43}">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<sst xmlns="http://schemas.openxmlformats.org/spreadsheetml/2006/main" count="239" uniqueCount="187">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</sst>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2DAD-0902-46B3-83D3-5F2EDD0FC76F}">
  <dimension ref="A1:Z278"/>
  <sheetViews>
    <sheetView showGridLines="0" tabSelected="1" topLeftCell="A79" workbookViewId="0">
      <selection activeCell="B94" sqref="B94:F94"/>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hidden="1" customWidth="1"/>
    <col min="11" max="11" width="0" hidden="1" customWidth="1"/>
    <col min="12" max="12" width="9.5703125" hidden="1" customWidth="1"/>
    <col min="13" max="14" width="0" hidden="1" customWidth="1"/>
    <col min="15" max="15" width="11.28515625" hidden="1" customWidth="1"/>
    <col min="16" max="16" width="12.7109375" hidden="1" customWidth="1"/>
    <col min="17" max="17" width="6.42578125" hidden="1" customWidth="1"/>
    <col min="18" max="18" width="5.42578125" hidden="1" customWidth="1"/>
    <col min="19" max="19" width="5.28515625" hidden="1" customWidth="1"/>
    <col min="20" max="20" width="12.7109375" hidden="1" customWidth="1"/>
    <col min="21" max="21" width="12.42578125" style="31" hidden="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23</v>
      </c>
      <c r="B1" s="67"/>
      <c r="C1" s="67"/>
      <c r="D1" s="67"/>
      <c r="E1" s="67"/>
      <c r="F1" s="1" t="s">
        <v>1</v>
      </c>
      <c r="G1" s="2" t="s">
        <v>2</v>
      </c>
      <c r="H1" s="3">
        <v>2022</v>
      </c>
      <c r="I1" s="4"/>
      <c r="J1" s="4"/>
      <c r="K1" s="4"/>
      <c r="L1" s="4"/>
      <c r="M1" s="4"/>
      <c r="N1" s="4"/>
      <c r="O1" s="4"/>
      <c r="P1" s="4"/>
      <c r="T1" s="5"/>
      <c r="U1" s="5" t="s">
        <v>0</v>
      </c>
      <c r="V1" s="5"/>
    </row>
    <row r="2" spans="1:22" x14ac:dyDescent="0.25">
      <c r="A2" s="6"/>
      <c r="B2" s="7">
        <f>VLOOKUP($A1,fund_table,MATCH($H$1,year_row,0),0)</f>
        <v>65862888</v>
      </c>
      <c r="C2" s="8"/>
      <c r="D2" s="7">
        <f>VLOOKUP(A1,admin,MATCH(H1,admin_year,0),0)</f>
        <v>1196120</v>
      </c>
      <c r="E2" s="9">
        <f>VLOOKUP($A$1,other,MATCH($H$1&amp;" RPHA",other_label,0),0)</f>
        <v>6947901.4994662181</v>
      </c>
      <c r="F2" s="9">
        <f>VLOOKUP($A$1,other,MATCH($H$1&amp;" HA",other_label,0),0)</f>
        <v>6217350.5298606418</v>
      </c>
      <c r="G2" s="8">
        <f>VLOOKUP($A$1,other,MATCH($H$1&amp;" RPLA",other_label,0),0)</f>
        <v>7295296.5744395275</v>
      </c>
      <c r="H2" s="8">
        <f>VLOOKUP($A$1,other,MATCH($H$1&amp;" LA",other_label,0),0)</f>
        <v>6600506.4244929049</v>
      </c>
      <c r="I2" s="10">
        <f>VLOOKUP(A1,admin,MATCH(2004,admin_year,0),0)</f>
        <v>800000</v>
      </c>
      <c r="J2" s="11"/>
      <c r="K2" s="4"/>
      <c r="L2" s="4"/>
      <c r="M2" s="4"/>
      <c r="N2" s="4"/>
      <c r="O2" s="4"/>
      <c r="P2" s="4"/>
      <c r="T2" s="5"/>
      <c r="U2" s="5" t="s">
        <v>3</v>
      </c>
      <c r="V2" s="5"/>
    </row>
    <row r="3" spans="1:22" x14ac:dyDescent="0.25">
      <c r="A3" s="68" t="s">
        <v>4</v>
      </c>
      <c r="B3" s="68"/>
      <c r="C3" s="68"/>
      <c r="D3" s="68"/>
      <c r="E3" s="68"/>
      <c r="F3" s="68"/>
      <c r="G3" s="12"/>
      <c r="H3" s="13"/>
      <c r="I3" s="14">
        <f>B2</f>
        <v>65862888</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69" t="s">
        <v>7</v>
      </c>
      <c r="B5" s="69"/>
      <c r="C5" s="69"/>
      <c r="D5" s="69"/>
      <c r="E5" s="69"/>
      <c r="F5" s="69"/>
      <c r="G5" s="2"/>
      <c r="H5" s="4"/>
      <c r="I5" s="16">
        <f>SUM(I3:I3)</f>
        <v>65862888</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0" t="s">
        <v>14</v>
      </c>
      <c r="B9" s="70"/>
      <c r="C9" s="70"/>
      <c r="D9" s="70"/>
      <c r="E9" s="70"/>
      <c r="F9" s="70"/>
      <c r="G9" s="17" t="s">
        <v>15</v>
      </c>
      <c r="H9" s="4"/>
      <c r="I9" s="16">
        <f>D2</f>
        <v>1196120</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0" t="s">
        <v>18</v>
      </c>
      <c r="B11" s="70"/>
      <c r="C11" s="70"/>
      <c r="D11" s="70"/>
      <c r="E11" s="70"/>
      <c r="F11" s="70"/>
      <c r="G11" s="2"/>
      <c r="H11" s="4"/>
      <c r="I11" s="19">
        <v>900000</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5">
      <c r="A14" s="69" t="s">
        <v>22</v>
      </c>
      <c r="B14" s="69"/>
      <c r="C14" s="69"/>
      <c r="D14" s="69"/>
      <c r="E14" s="69"/>
      <c r="F14" s="69"/>
      <c r="G14" s="2"/>
      <c r="H14" s="4"/>
      <c r="I14" s="21"/>
      <c r="J14" s="4"/>
      <c r="K14" s="4"/>
      <c r="L14" s="4"/>
      <c r="M14" s="4"/>
      <c r="N14" s="4"/>
      <c r="O14" s="4"/>
      <c r="P14" s="4"/>
      <c r="T14" s="5"/>
      <c r="U14" s="5" t="s">
        <v>23</v>
      </c>
      <c r="V14" s="5"/>
    </row>
    <row r="15" spans="1:22" x14ac:dyDescent="0.25">
      <c r="A15" s="69" t="s">
        <v>24</v>
      </c>
      <c r="B15" s="69"/>
      <c r="C15" s="69"/>
      <c r="D15" s="69"/>
      <c r="E15" s="69"/>
      <c r="F15" s="69"/>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2" t="s">
        <v>27</v>
      </c>
      <c r="C17" s="72"/>
      <c r="D17" s="72"/>
      <c r="E17" s="72"/>
      <c r="F17" s="72"/>
      <c r="G17" s="22"/>
      <c r="H17" s="4"/>
      <c r="I17" s="4"/>
      <c r="J17" s="4"/>
      <c r="K17" s="4"/>
      <c r="L17" s="4"/>
      <c r="M17" s="4"/>
      <c r="N17" s="4"/>
      <c r="O17" s="4"/>
      <c r="P17" s="4"/>
      <c r="T17" s="5"/>
      <c r="U17" s="5" t="s">
        <v>28</v>
      </c>
      <c r="V17" s="5"/>
    </row>
    <row r="18" spans="1:22" x14ac:dyDescent="0.25">
      <c r="A18" s="4"/>
      <c r="B18" s="72"/>
      <c r="C18" s="72"/>
      <c r="D18" s="72"/>
      <c r="E18" s="72"/>
      <c r="F18" s="72"/>
      <c r="G18" s="22"/>
      <c r="H18" s="4"/>
      <c r="I18" s="4"/>
      <c r="J18" s="4"/>
      <c r="K18" s="4"/>
      <c r="L18" s="4"/>
      <c r="M18" s="4"/>
      <c r="N18" s="4"/>
      <c r="O18" s="4"/>
      <c r="P18" s="4"/>
      <c r="T18" s="5"/>
      <c r="U18" s="5" t="s">
        <v>29</v>
      </c>
      <c r="V18" s="5"/>
    </row>
    <row r="19" spans="1:22" x14ac:dyDescent="0.25">
      <c r="A19" s="4"/>
      <c r="B19" s="72"/>
      <c r="C19" s="72"/>
      <c r="D19" s="72"/>
      <c r="E19" s="72"/>
      <c r="F19" s="72"/>
      <c r="G19" s="22"/>
      <c r="H19" s="4"/>
      <c r="I19" s="4"/>
      <c r="J19" s="4"/>
      <c r="K19" s="4"/>
      <c r="L19" s="4"/>
      <c r="M19" s="4"/>
      <c r="N19" s="4"/>
      <c r="O19" s="4"/>
      <c r="P19" s="4"/>
      <c r="T19" s="5"/>
      <c r="U19" s="5" t="s">
        <v>30</v>
      </c>
      <c r="V19" s="5"/>
    </row>
    <row r="20" spans="1:22" x14ac:dyDescent="0.25">
      <c r="A20" s="4"/>
      <c r="B20" s="72"/>
      <c r="C20" s="72"/>
      <c r="D20" s="72"/>
      <c r="E20" s="72"/>
      <c r="F20" s="72"/>
      <c r="G20" s="22"/>
      <c r="H20" s="4"/>
      <c r="I20" s="4"/>
      <c r="J20" s="4"/>
      <c r="K20" s="4"/>
      <c r="L20" s="4"/>
      <c r="M20" s="4"/>
      <c r="N20" s="4"/>
      <c r="O20" s="4"/>
      <c r="P20" s="4"/>
      <c r="T20" s="5"/>
      <c r="U20" s="5" t="s">
        <v>31</v>
      </c>
      <c r="V20" s="5"/>
    </row>
    <row r="21" spans="1:22" x14ac:dyDescent="0.25">
      <c r="A21" s="4"/>
      <c r="B21" s="72"/>
      <c r="C21" s="72"/>
      <c r="D21" s="72"/>
      <c r="E21" s="72"/>
      <c r="F21" s="72"/>
      <c r="G21" s="23" t="s">
        <v>32</v>
      </c>
      <c r="H21" s="24">
        <v>900000</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2" t="s">
        <v>35</v>
      </c>
      <c r="C23" s="72"/>
      <c r="D23" s="72"/>
      <c r="E23" s="72"/>
      <c r="F23" s="72"/>
      <c r="G23" s="2"/>
      <c r="H23" s="4"/>
      <c r="I23" s="4"/>
      <c r="J23" s="4"/>
      <c r="K23" s="4"/>
      <c r="L23" s="4"/>
      <c r="M23" s="4"/>
      <c r="N23" s="4"/>
      <c r="O23" s="4"/>
      <c r="P23" s="4"/>
      <c r="T23" s="5"/>
      <c r="U23" s="5" t="s">
        <v>36</v>
      </c>
      <c r="V23" s="5"/>
    </row>
    <row r="24" spans="1:22" x14ac:dyDescent="0.25">
      <c r="A24" s="4"/>
      <c r="B24" s="72"/>
      <c r="C24" s="72"/>
      <c r="D24" s="72"/>
      <c r="E24" s="72"/>
      <c r="F24" s="72"/>
      <c r="G24" s="23" t="s">
        <v>37</v>
      </c>
      <c r="H24" s="24">
        <v>0</v>
      </c>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f>IF(AND((SUM(I11:I11)&gt;SUM(I2:I2)),((SUM(I11:I11)-SUM(I2:I2))&gt;0)),(SUM(I11:I11)-SUM(I2:I2)),0)</f>
        <v>100000</v>
      </c>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v>0</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v>0</v>
      </c>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v>0</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v>0</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v>0</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900000</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6947901.4994662181</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6217350.5298606418</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7295296.5744395275</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6600506.4244929049</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0" t="s">
        <v>95</v>
      </c>
      <c r="C93" s="70"/>
      <c r="D93" s="70"/>
      <c r="E93" s="70"/>
      <c r="F93" s="70"/>
      <c r="G93" s="2"/>
      <c r="H93" s="21"/>
      <c r="I93" s="33"/>
      <c r="J93" s="34" t="s">
        <v>96</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6217351</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5859690</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383155.42449290492</v>
      </c>
      <c r="J99" s="15" t="str">
        <f>IF(AND(((SUM(I11:I11)-850000)&lt;I99),((SUM(I11:I11)-850000)&gt;0)),"NOTE","")</f>
        <v>NOTE</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The amount that you have proposed to set aside for Administration is only</v>
      </c>
      <c r="K100" s="4"/>
      <c r="L100" s="4"/>
      <c r="M100" s="4"/>
      <c r="N100" s="4"/>
      <c r="O100" s="4"/>
      <c r="P100" s="4"/>
    </row>
    <row r="101" spans="1:16" customFormat="1" x14ac:dyDescent="0.25">
      <c r="A101" s="15"/>
      <c r="B101" s="15"/>
      <c r="C101" s="15"/>
      <c r="D101" s="15"/>
      <c r="E101" s="15"/>
      <c r="F101" s="15"/>
      <c r="G101" s="23"/>
      <c r="H101" s="15"/>
      <c r="I101" s="26"/>
      <c r="J101" s="38">
        <f>IF(J99="NOTE",(I11-850000),"")</f>
        <v>50000</v>
      </c>
      <c r="K101" s="39" t="str">
        <f>IF(J99="NOTE","more than $850,000.  If you were to reduce the amount"," ")</f>
        <v>more than $850,000.  If you were to reduce the amount</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that you set aside for Administration by that amount, the maximum amount</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that you could set aside for Other State-Level Activities would increase by</v>
      </c>
      <c r="K103" s="4"/>
      <c r="L103" s="4"/>
      <c r="M103" s="4"/>
      <c r="N103" s="4"/>
      <c r="O103" s="4"/>
      <c r="P103" s="4"/>
    </row>
    <row r="104" spans="1:16" customFormat="1" x14ac:dyDescent="0.25">
      <c r="A104" s="4"/>
      <c r="B104" s="4"/>
      <c r="C104" s="4"/>
      <c r="D104" s="4"/>
      <c r="E104" s="4"/>
      <c r="F104" s="4"/>
      <c r="G104" s="2"/>
      <c r="H104" s="4"/>
      <c r="I104" s="4"/>
      <c r="J104" s="26">
        <f>IF(J99="NOTE",I99," ")</f>
        <v>383155.42449290492</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5859690</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v>240000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5619690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475000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5144690</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v>2992290</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2152400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v>499550</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1652850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v>0</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1652850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v>385000</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1267850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v>500000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767850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v>0</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767850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v>0</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767850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v>155000</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612850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v>375950</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236900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v>236900</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v>0</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5859690</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v>0</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Idaho</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-90000</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900000</v>
      </c>
    </row>
    <row r="216" spans="17:26" customFormat="1" x14ac:dyDescent="0.25">
      <c r="Q216" s="54"/>
      <c r="R216" s="54"/>
      <c r="S216" s="56" t="s">
        <v>148</v>
      </c>
      <c r="T216" s="56"/>
      <c r="U216" s="55"/>
      <c r="V216" s="56"/>
      <c r="W216" s="56"/>
      <c r="X216" s="56"/>
      <c r="Y216" s="56"/>
      <c r="Z216" s="57">
        <f>I9</f>
        <v>1196120</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1196120</v>
      </c>
      <c r="W227" s="60" t="s">
        <v>157</v>
      </c>
      <c r="X227" s="61">
        <f>Z216</f>
        <v>1196120</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100000</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-585969</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5859690</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6217351</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6955DD3B-57BE-496A-9FB0-009F5D39CFCE}">
      <formula1>$U$1:$U$54</formula1>
    </dataValidation>
    <dataValidation type="list" allowBlank="1" showInputMessage="1" showErrorMessage="1" error="You must select &quot;Yes&quot; or &quot;No&quot; from the pull down menue." sqref="H91" xr:uid="{BCD7D6EC-FA99-42C2-95E6-5CE775CA840C}">
      <formula1>$J$92:$J$94</formula1>
    </dataValidation>
  </dataValidations>
  <pageMargins left="0.7" right="0.7" top="0.75" bottom="0.75" header="0.3" footer="0.3"/>
  <pageSetup scale="65" fitToHeight="0"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ProposedUse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Lisa Pofelski Rosa</cp:lastModifiedBy>
  <cp:lastPrinted>2022-05-20T20:38:48Z</cp:lastPrinted>
  <dcterms:created xsi:type="dcterms:W3CDTF">2022-04-29T14:19:54Z</dcterms:created>
  <dcterms:modified xsi:type="dcterms:W3CDTF">2022-05-27T17:18:22Z</dcterms:modified>
</cp:coreProperties>
</file>