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glish\Desktop\"/>
    </mc:Choice>
  </mc:AlternateContent>
  <xr:revisionPtr revIDLastSave="0" documentId="8_{33D6F37E-F88A-493F-ADC4-00CC687587BD}" xr6:coauthVersionLast="36" xr6:coauthVersionMax="36" xr10:uidLastSave="{00000000-0000-0000-0000-000000000000}"/>
  <bookViews>
    <workbookView xWindow="0" yWindow="0" windowWidth="28800" windowHeight="9780" xr2:uid="{28C809AA-D315-49CC-95A5-5E539E997AC8}"/>
  </bookViews>
  <sheets>
    <sheet name="moequity ranking  18-19 base" sheetId="1" r:id="rId1"/>
    <sheet name="Data" sheetId="3" r:id="rId2"/>
  </sheets>
  <externalReferences>
    <externalReference r:id="rId3"/>
  </externalReferences>
  <definedNames>
    <definedName name="_1_02_Enrolment_by_Dist">#REF!</definedName>
    <definedName name="_Fill" hidden="1">#REF!</definedName>
    <definedName name="_xlnm._FilterDatabase" localSheetId="0" hidden="1">'moequity ranking  18-19 base'!$A$6:$Y$185</definedName>
    <definedName name="_Order1" hidden="1">255</definedName>
    <definedName name="_xlnm.Database">#REF!</definedName>
    <definedName name="Non_public_enrollment_outpu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" l="1"/>
  <c r="T5" i="1" l="1"/>
  <c r="U5" i="1"/>
  <c r="X5" i="1"/>
  <c r="Q185" i="1" l="1"/>
  <c r="P185" i="1"/>
  <c r="M185" i="1"/>
  <c r="G185" i="1"/>
  <c r="L185" i="1" s="1"/>
  <c r="Q184" i="1"/>
  <c r="P184" i="1"/>
  <c r="M184" i="1"/>
  <c r="G184" i="1"/>
  <c r="L184" i="1" s="1"/>
  <c r="Q183" i="1"/>
  <c r="P183" i="1"/>
  <c r="M183" i="1"/>
  <c r="G183" i="1"/>
  <c r="L183" i="1" s="1"/>
  <c r="Q182" i="1"/>
  <c r="P182" i="1"/>
  <c r="M182" i="1"/>
  <c r="G182" i="1"/>
  <c r="L182" i="1" s="1"/>
  <c r="Q181" i="1"/>
  <c r="P181" i="1"/>
  <c r="M181" i="1"/>
  <c r="G181" i="1"/>
  <c r="L181" i="1" s="1"/>
  <c r="Q180" i="1"/>
  <c r="P180" i="1"/>
  <c r="M180" i="1"/>
  <c r="G180" i="1"/>
  <c r="L180" i="1" s="1"/>
  <c r="B180" i="1"/>
  <c r="Q179" i="1"/>
  <c r="P179" i="1"/>
  <c r="M179" i="1"/>
  <c r="G179" i="1"/>
  <c r="L179" i="1" s="1"/>
  <c r="Q178" i="1"/>
  <c r="P178" i="1"/>
  <c r="M178" i="1"/>
  <c r="G178" i="1"/>
  <c r="L178" i="1" s="1"/>
  <c r="B178" i="1"/>
  <c r="Q177" i="1"/>
  <c r="P177" i="1"/>
  <c r="M177" i="1"/>
  <c r="G177" i="1"/>
  <c r="L177" i="1" s="1"/>
  <c r="Q176" i="1"/>
  <c r="P176" i="1"/>
  <c r="M176" i="1"/>
  <c r="G176" i="1"/>
  <c r="L176" i="1" s="1"/>
  <c r="Q175" i="1"/>
  <c r="P175" i="1"/>
  <c r="M175" i="1"/>
  <c r="G175" i="1"/>
  <c r="L175" i="1" s="1"/>
  <c r="Q174" i="1"/>
  <c r="P174" i="1"/>
  <c r="M174" i="1"/>
  <c r="G174" i="1"/>
  <c r="L174" i="1" s="1"/>
  <c r="B174" i="1"/>
  <c r="Q173" i="1"/>
  <c r="P173" i="1"/>
  <c r="M173" i="1"/>
  <c r="G173" i="1"/>
  <c r="L173" i="1" s="1"/>
  <c r="B173" i="1"/>
  <c r="Q172" i="1"/>
  <c r="P172" i="1"/>
  <c r="M172" i="1"/>
  <c r="G172" i="1"/>
  <c r="L172" i="1" s="1"/>
  <c r="Q171" i="1"/>
  <c r="P171" i="1"/>
  <c r="M171" i="1"/>
  <c r="G171" i="1"/>
  <c r="L171" i="1" s="1"/>
  <c r="B171" i="1"/>
  <c r="Q170" i="1"/>
  <c r="P170" i="1"/>
  <c r="M170" i="1"/>
  <c r="G170" i="1"/>
  <c r="L170" i="1" s="1"/>
  <c r="Q169" i="1"/>
  <c r="P169" i="1"/>
  <c r="M169" i="1"/>
  <c r="G169" i="1"/>
  <c r="L169" i="1" s="1"/>
  <c r="Q168" i="1"/>
  <c r="P168" i="1"/>
  <c r="M168" i="1"/>
  <c r="G168" i="1"/>
  <c r="L168" i="1" s="1"/>
  <c r="Q167" i="1"/>
  <c r="P167" i="1"/>
  <c r="M167" i="1"/>
  <c r="G167" i="1"/>
  <c r="L167" i="1" s="1"/>
  <c r="Q166" i="1"/>
  <c r="P166" i="1"/>
  <c r="M166" i="1"/>
  <c r="G166" i="1"/>
  <c r="L166" i="1" s="1"/>
  <c r="Q165" i="1"/>
  <c r="P165" i="1"/>
  <c r="M165" i="1"/>
  <c r="G165" i="1"/>
  <c r="L165" i="1" s="1"/>
  <c r="Q164" i="1"/>
  <c r="P164" i="1"/>
  <c r="M164" i="1"/>
  <c r="G164" i="1"/>
  <c r="L164" i="1" s="1"/>
  <c r="Q163" i="1"/>
  <c r="P163" i="1"/>
  <c r="M163" i="1"/>
  <c r="G163" i="1"/>
  <c r="L163" i="1" s="1"/>
  <c r="Q162" i="1"/>
  <c r="P162" i="1"/>
  <c r="M162" i="1"/>
  <c r="G162" i="1"/>
  <c r="L162" i="1" s="1"/>
  <c r="B162" i="1"/>
  <c r="Q161" i="1"/>
  <c r="P161" i="1"/>
  <c r="M161" i="1"/>
  <c r="G161" i="1"/>
  <c r="L161" i="1" s="1"/>
  <c r="B161" i="1"/>
  <c r="Q160" i="1"/>
  <c r="P160" i="1"/>
  <c r="M160" i="1"/>
  <c r="G160" i="1"/>
  <c r="L160" i="1" s="1"/>
  <c r="B160" i="1"/>
  <c r="Q159" i="1"/>
  <c r="P159" i="1"/>
  <c r="M159" i="1"/>
  <c r="G159" i="1"/>
  <c r="L159" i="1" s="1"/>
  <c r="B159" i="1"/>
  <c r="Q158" i="1"/>
  <c r="P158" i="1"/>
  <c r="M158" i="1"/>
  <c r="G158" i="1"/>
  <c r="L158" i="1" s="1"/>
  <c r="Q157" i="1"/>
  <c r="P157" i="1"/>
  <c r="M157" i="1"/>
  <c r="G157" i="1"/>
  <c r="L157" i="1" s="1"/>
  <c r="Q156" i="1"/>
  <c r="P156" i="1"/>
  <c r="M156" i="1"/>
  <c r="G156" i="1"/>
  <c r="L156" i="1" s="1"/>
  <c r="B156" i="1"/>
  <c r="Q155" i="1"/>
  <c r="P155" i="1"/>
  <c r="M155" i="1"/>
  <c r="G155" i="1"/>
  <c r="L155" i="1" s="1"/>
  <c r="B155" i="1"/>
  <c r="Q154" i="1"/>
  <c r="P154" i="1"/>
  <c r="M154" i="1"/>
  <c r="G154" i="1"/>
  <c r="L154" i="1" s="1"/>
  <c r="Q153" i="1"/>
  <c r="P153" i="1"/>
  <c r="M153" i="1"/>
  <c r="G153" i="1"/>
  <c r="L153" i="1" s="1"/>
  <c r="Q152" i="1"/>
  <c r="P152" i="1"/>
  <c r="M152" i="1"/>
  <c r="G152" i="1"/>
  <c r="L152" i="1" s="1"/>
  <c r="B152" i="1"/>
  <c r="Q151" i="1"/>
  <c r="P151" i="1"/>
  <c r="M151" i="1"/>
  <c r="G151" i="1"/>
  <c r="L151" i="1" s="1"/>
  <c r="B151" i="1"/>
  <c r="Q150" i="1"/>
  <c r="P150" i="1"/>
  <c r="M150" i="1"/>
  <c r="G150" i="1"/>
  <c r="L150" i="1" s="1"/>
  <c r="B150" i="1"/>
  <c r="Q149" i="1"/>
  <c r="P149" i="1"/>
  <c r="M149" i="1"/>
  <c r="G149" i="1"/>
  <c r="L149" i="1" s="1"/>
  <c r="Q148" i="1"/>
  <c r="P148" i="1"/>
  <c r="M148" i="1"/>
  <c r="G148" i="1"/>
  <c r="L148" i="1" s="1"/>
  <c r="Q147" i="1"/>
  <c r="P147" i="1"/>
  <c r="M147" i="1"/>
  <c r="G147" i="1"/>
  <c r="L147" i="1" s="1"/>
  <c r="Q146" i="1"/>
  <c r="P146" i="1"/>
  <c r="M146" i="1"/>
  <c r="G146" i="1"/>
  <c r="L146" i="1" s="1"/>
  <c r="B146" i="1"/>
  <c r="Q145" i="1"/>
  <c r="P145" i="1"/>
  <c r="M145" i="1"/>
  <c r="G145" i="1"/>
  <c r="L145" i="1" s="1"/>
  <c r="B145" i="1"/>
  <c r="Q144" i="1"/>
  <c r="P144" i="1"/>
  <c r="M144" i="1"/>
  <c r="G144" i="1"/>
  <c r="L144" i="1" s="1"/>
  <c r="Q143" i="1"/>
  <c r="P143" i="1"/>
  <c r="M143" i="1"/>
  <c r="G143" i="1"/>
  <c r="L143" i="1" s="1"/>
  <c r="B143" i="1"/>
  <c r="Q142" i="1"/>
  <c r="P142" i="1"/>
  <c r="M142" i="1"/>
  <c r="G142" i="1"/>
  <c r="L142" i="1" s="1"/>
  <c r="B142" i="1"/>
  <c r="Q141" i="1"/>
  <c r="P141" i="1"/>
  <c r="M141" i="1"/>
  <c r="G141" i="1"/>
  <c r="L141" i="1" s="1"/>
  <c r="B141" i="1"/>
  <c r="Q140" i="1"/>
  <c r="P140" i="1"/>
  <c r="M140" i="1"/>
  <c r="G140" i="1"/>
  <c r="L140" i="1" s="1"/>
  <c r="Q139" i="1"/>
  <c r="P139" i="1"/>
  <c r="M139" i="1"/>
  <c r="G139" i="1"/>
  <c r="L139" i="1" s="1"/>
  <c r="Q138" i="1"/>
  <c r="P138" i="1"/>
  <c r="M138" i="1"/>
  <c r="G138" i="1"/>
  <c r="L138" i="1" s="1"/>
  <c r="Q137" i="1"/>
  <c r="P137" i="1"/>
  <c r="M137" i="1"/>
  <c r="G137" i="1"/>
  <c r="L137" i="1" s="1"/>
  <c r="Q136" i="1"/>
  <c r="P136" i="1"/>
  <c r="M136" i="1"/>
  <c r="G136" i="1"/>
  <c r="L136" i="1" s="1"/>
  <c r="B136" i="1"/>
  <c r="Q135" i="1"/>
  <c r="P135" i="1"/>
  <c r="M135" i="1"/>
  <c r="G135" i="1"/>
  <c r="L135" i="1" s="1"/>
  <c r="B135" i="1"/>
  <c r="Q134" i="1"/>
  <c r="P134" i="1"/>
  <c r="M134" i="1"/>
  <c r="G134" i="1"/>
  <c r="L134" i="1" s="1"/>
  <c r="B134" i="1"/>
  <c r="Q133" i="1"/>
  <c r="P133" i="1"/>
  <c r="M133" i="1"/>
  <c r="G133" i="1"/>
  <c r="L133" i="1" s="1"/>
  <c r="Q132" i="1"/>
  <c r="P132" i="1"/>
  <c r="M132" i="1"/>
  <c r="G132" i="1"/>
  <c r="L132" i="1" s="1"/>
  <c r="B132" i="1"/>
  <c r="Q131" i="1"/>
  <c r="P131" i="1"/>
  <c r="M131" i="1"/>
  <c r="G131" i="1"/>
  <c r="L131" i="1" s="1"/>
  <c r="Q130" i="1"/>
  <c r="P130" i="1"/>
  <c r="M130" i="1"/>
  <c r="G130" i="1"/>
  <c r="L130" i="1" s="1"/>
  <c r="B130" i="1"/>
  <c r="Q129" i="1"/>
  <c r="P129" i="1"/>
  <c r="M129" i="1"/>
  <c r="G129" i="1"/>
  <c r="L129" i="1" s="1"/>
  <c r="Q128" i="1"/>
  <c r="P128" i="1"/>
  <c r="M128" i="1"/>
  <c r="G128" i="1"/>
  <c r="L128" i="1" s="1"/>
  <c r="B128" i="1"/>
  <c r="Q127" i="1"/>
  <c r="P127" i="1"/>
  <c r="M127" i="1"/>
  <c r="G127" i="1"/>
  <c r="L127" i="1" s="1"/>
  <c r="Q126" i="1"/>
  <c r="P126" i="1"/>
  <c r="M126" i="1"/>
  <c r="G126" i="1"/>
  <c r="L126" i="1" s="1"/>
  <c r="B126" i="1"/>
  <c r="Q125" i="1"/>
  <c r="P125" i="1"/>
  <c r="M125" i="1"/>
  <c r="G125" i="1"/>
  <c r="L125" i="1" s="1"/>
  <c r="Q124" i="1"/>
  <c r="P124" i="1"/>
  <c r="M124" i="1"/>
  <c r="G124" i="1"/>
  <c r="L124" i="1" s="1"/>
  <c r="B124" i="1"/>
  <c r="Q123" i="1"/>
  <c r="P123" i="1"/>
  <c r="M123" i="1"/>
  <c r="G123" i="1"/>
  <c r="L123" i="1" s="1"/>
  <c r="Q122" i="1"/>
  <c r="P122" i="1"/>
  <c r="M122" i="1"/>
  <c r="G122" i="1"/>
  <c r="L122" i="1" s="1"/>
  <c r="Q121" i="1"/>
  <c r="P121" i="1"/>
  <c r="M121" i="1"/>
  <c r="G121" i="1"/>
  <c r="L121" i="1" s="1"/>
  <c r="B121" i="1"/>
  <c r="Q120" i="1"/>
  <c r="P120" i="1"/>
  <c r="M120" i="1"/>
  <c r="G120" i="1"/>
  <c r="L120" i="1" s="1"/>
  <c r="Q119" i="1"/>
  <c r="P119" i="1"/>
  <c r="M119" i="1"/>
  <c r="G119" i="1"/>
  <c r="L119" i="1" s="1"/>
  <c r="Q118" i="1"/>
  <c r="P118" i="1"/>
  <c r="M118" i="1"/>
  <c r="G118" i="1"/>
  <c r="L118" i="1" s="1"/>
  <c r="B118" i="1"/>
  <c r="Q117" i="1"/>
  <c r="P117" i="1"/>
  <c r="M117" i="1"/>
  <c r="G117" i="1"/>
  <c r="L117" i="1" s="1"/>
  <c r="Q116" i="1"/>
  <c r="P116" i="1"/>
  <c r="M116" i="1"/>
  <c r="G116" i="1"/>
  <c r="L116" i="1" s="1"/>
  <c r="B116" i="1"/>
  <c r="Q115" i="1"/>
  <c r="P115" i="1"/>
  <c r="M115" i="1"/>
  <c r="G115" i="1"/>
  <c r="L115" i="1" s="1"/>
  <c r="Q114" i="1"/>
  <c r="P114" i="1"/>
  <c r="M114" i="1"/>
  <c r="G114" i="1"/>
  <c r="L114" i="1" s="1"/>
  <c r="B114" i="1"/>
  <c r="Q113" i="1"/>
  <c r="P113" i="1"/>
  <c r="M113" i="1"/>
  <c r="G113" i="1"/>
  <c r="L113" i="1" s="1"/>
  <c r="B113" i="1"/>
  <c r="Q112" i="1"/>
  <c r="P112" i="1"/>
  <c r="M112" i="1"/>
  <c r="G112" i="1"/>
  <c r="L112" i="1" s="1"/>
  <c r="B112" i="1"/>
  <c r="Q111" i="1"/>
  <c r="P111" i="1"/>
  <c r="M111" i="1"/>
  <c r="G111" i="1"/>
  <c r="L111" i="1" s="1"/>
  <c r="B111" i="1"/>
  <c r="Q110" i="1"/>
  <c r="P110" i="1"/>
  <c r="M110" i="1"/>
  <c r="G110" i="1"/>
  <c r="L110" i="1" s="1"/>
  <c r="Q109" i="1"/>
  <c r="P109" i="1"/>
  <c r="M109" i="1"/>
  <c r="G109" i="1"/>
  <c r="L109" i="1" s="1"/>
  <c r="B109" i="1"/>
  <c r="Q108" i="1"/>
  <c r="P108" i="1"/>
  <c r="M108" i="1"/>
  <c r="G108" i="1"/>
  <c r="L108" i="1" s="1"/>
  <c r="Q107" i="1"/>
  <c r="P107" i="1"/>
  <c r="M107" i="1"/>
  <c r="G107" i="1"/>
  <c r="L107" i="1" s="1"/>
  <c r="B107" i="1"/>
  <c r="Q106" i="1"/>
  <c r="P106" i="1"/>
  <c r="M106" i="1"/>
  <c r="G106" i="1"/>
  <c r="L106" i="1" s="1"/>
  <c r="B106" i="1"/>
  <c r="Q105" i="1"/>
  <c r="P105" i="1"/>
  <c r="M105" i="1"/>
  <c r="G105" i="1"/>
  <c r="L105" i="1" s="1"/>
  <c r="Q104" i="1"/>
  <c r="P104" i="1"/>
  <c r="M104" i="1"/>
  <c r="G104" i="1"/>
  <c r="L104" i="1" s="1"/>
  <c r="Q103" i="1"/>
  <c r="P103" i="1"/>
  <c r="M103" i="1"/>
  <c r="G103" i="1"/>
  <c r="L103" i="1" s="1"/>
  <c r="Q102" i="1"/>
  <c r="P102" i="1"/>
  <c r="M102" i="1"/>
  <c r="G102" i="1"/>
  <c r="L102" i="1" s="1"/>
  <c r="Q101" i="1"/>
  <c r="P101" i="1"/>
  <c r="M101" i="1"/>
  <c r="G101" i="1"/>
  <c r="L101" i="1" s="1"/>
  <c r="B101" i="1"/>
  <c r="Q100" i="1"/>
  <c r="P100" i="1"/>
  <c r="M100" i="1"/>
  <c r="G100" i="1"/>
  <c r="L100" i="1" s="1"/>
  <c r="B100" i="1"/>
  <c r="Q99" i="1"/>
  <c r="R99" i="1" s="1"/>
  <c r="P99" i="1"/>
  <c r="M99" i="1"/>
  <c r="G99" i="1"/>
  <c r="L99" i="1" s="1"/>
  <c r="B99" i="1"/>
  <c r="Q98" i="1"/>
  <c r="P98" i="1"/>
  <c r="M98" i="1"/>
  <c r="G98" i="1"/>
  <c r="L98" i="1" s="1"/>
  <c r="Q97" i="1"/>
  <c r="P97" i="1"/>
  <c r="M97" i="1"/>
  <c r="G97" i="1"/>
  <c r="L97" i="1" s="1"/>
  <c r="B97" i="1"/>
  <c r="Q96" i="1"/>
  <c r="P96" i="1"/>
  <c r="M96" i="1"/>
  <c r="G96" i="1"/>
  <c r="L96" i="1" s="1"/>
  <c r="Q95" i="1"/>
  <c r="P95" i="1"/>
  <c r="M95" i="1"/>
  <c r="G95" i="1"/>
  <c r="L95" i="1" s="1"/>
  <c r="Q94" i="1"/>
  <c r="P94" i="1"/>
  <c r="M94" i="1"/>
  <c r="G94" i="1"/>
  <c r="L94" i="1" s="1"/>
  <c r="B94" i="1"/>
  <c r="Q93" i="1"/>
  <c r="P93" i="1"/>
  <c r="M93" i="1"/>
  <c r="G93" i="1"/>
  <c r="L93" i="1" s="1"/>
  <c r="B93" i="1"/>
  <c r="Q92" i="1"/>
  <c r="P92" i="1"/>
  <c r="M92" i="1"/>
  <c r="G92" i="1"/>
  <c r="L92" i="1" s="1"/>
  <c r="Q91" i="1"/>
  <c r="P91" i="1"/>
  <c r="M91" i="1"/>
  <c r="G91" i="1"/>
  <c r="L91" i="1" s="1"/>
  <c r="Q90" i="1"/>
  <c r="P90" i="1"/>
  <c r="M90" i="1"/>
  <c r="L90" i="1"/>
  <c r="G90" i="1"/>
  <c r="B90" i="1"/>
  <c r="Q89" i="1"/>
  <c r="P89" i="1"/>
  <c r="M89" i="1"/>
  <c r="G89" i="1"/>
  <c r="L89" i="1" s="1"/>
  <c r="Q88" i="1"/>
  <c r="P88" i="1"/>
  <c r="M88" i="1"/>
  <c r="G88" i="1"/>
  <c r="L88" i="1" s="1"/>
  <c r="Q87" i="1"/>
  <c r="P87" i="1"/>
  <c r="M87" i="1"/>
  <c r="G87" i="1"/>
  <c r="L87" i="1" s="1"/>
  <c r="Q86" i="1"/>
  <c r="P86" i="1"/>
  <c r="M86" i="1"/>
  <c r="G86" i="1"/>
  <c r="L86" i="1" s="1"/>
  <c r="Q85" i="1"/>
  <c r="P85" i="1"/>
  <c r="M85" i="1"/>
  <c r="G85" i="1"/>
  <c r="L85" i="1" s="1"/>
  <c r="Q84" i="1"/>
  <c r="P84" i="1"/>
  <c r="R84" i="1" s="1"/>
  <c r="M84" i="1"/>
  <c r="G84" i="1"/>
  <c r="L84" i="1" s="1"/>
  <c r="Q83" i="1"/>
  <c r="P83" i="1"/>
  <c r="M83" i="1"/>
  <c r="G83" i="1"/>
  <c r="L83" i="1" s="1"/>
  <c r="B83" i="1"/>
  <c r="Q82" i="1"/>
  <c r="P82" i="1"/>
  <c r="M82" i="1"/>
  <c r="G82" i="1"/>
  <c r="L82" i="1" s="1"/>
  <c r="Q81" i="1"/>
  <c r="P81" i="1"/>
  <c r="M81" i="1"/>
  <c r="G81" i="1"/>
  <c r="L81" i="1" s="1"/>
  <c r="B81" i="1"/>
  <c r="Q80" i="1"/>
  <c r="P80" i="1"/>
  <c r="M80" i="1"/>
  <c r="G80" i="1"/>
  <c r="L80" i="1" s="1"/>
  <c r="Q79" i="1"/>
  <c r="P79" i="1"/>
  <c r="M79" i="1"/>
  <c r="G79" i="1"/>
  <c r="L79" i="1" s="1"/>
  <c r="Q78" i="1"/>
  <c r="P78" i="1"/>
  <c r="M78" i="1"/>
  <c r="G78" i="1"/>
  <c r="L78" i="1" s="1"/>
  <c r="Q77" i="1"/>
  <c r="P77" i="1"/>
  <c r="M77" i="1"/>
  <c r="G77" i="1"/>
  <c r="L77" i="1" s="1"/>
  <c r="B77" i="1"/>
  <c r="Q76" i="1"/>
  <c r="P76" i="1"/>
  <c r="M76" i="1"/>
  <c r="G76" i="1"/>
  <c r="L76" i="1" s="1"/>
  <c r="B76" i="1"/>
  <c r="Q75" i="1"/>
  <c r="P75" i="1"/>
  <c r="M75" i="1"/>
  <c r="G75" i="1"/>
  <c r="L75" i="1" s="1"/>
  <c r="Q74" i="1"/>
  <c r="P74" i="1"/>
  <c r="M74" i="1"/>
  <c r="G74" i="1"/>
  <c r="L74" i="1" s="1"/>
  <c r="B74" i="1"/>
  <c r="Q73" i="1"/>
  <c r="P73" i="1"/>
  <c r="M73" i="1"/>
  <c r="G73" i="1"/>
  <c r="L73" i="1" s="1"/>
  <c r="Q72" i="1"/>
  <c r="P72" i="1"/>
  <c r="M72" i="1"/>
  <c r="G72" i="1"/>
  <c r="L72" i="1" s="1"/>
  <c r="Q71" i="1"/>
  <c r="P71" i="1"/>
  <c r="M71" i="1"/>
  <c r="G71" i="1"/>
  <c r="L71" i="1" s="1"/>
  <c r="B71" i="1"/>
  <c r="Q70" i="1"/>
  <c r="P70" i="1"/>
  <c r="M70" i="1"/>
  <c r="G70" i="1"/>
  <c r="L70" i="1" s="1"/>
  <c r="Q69" i="1"/>
  <c r="P69" i="1"/>
  <c r="M69" i="1"/>
  <c r="G69" i="1"/>
  <c r="L69" i="1" s="1"/>
  <c r="Q68" i="1"/>
  <c r="P68" i="1"/>
  <c r="M68" i="1"/>
  <c r="G68" i="1"/>
  <c r="L68" i="1" s="1"/>
  <c r="Q67" i="1"/>
  <c r="P67" i="1"/>
  <c r="M67" i="1"/>
  <c r="G67" i="1"/>
  <c r="L67" i="1" s="1"/>
  <c r="Q66" i="1"/>
  <c r="P66" i="1"/>
  <c r="M66" i="1"/>
  <c r="G66" i="1"/>
  <c r="L66" i="1" s="1"/>
  <c r="Q65" i="1"/>
  <c r="P65" i="1"/>
  <c r="M65" i="1"/>
  <c r="G65" i="1"/>
  <c r="L65" i="1" s="1"/>
  <c r="Q64" i="1"/>
  <c r="P64" i="1"/>
  <c r="M64" i="1"/>
  <c r="G64" i="1"/>
  <c r="L64" i="1" s="1"/>
  <c r="B64" i="1"/>
  <c r="Q63" i="1"/>
  <c r="R63" i="1" s="1"/>
  <c r="P63" i="1"/>
  <c r="M63" i="1"/>
  <c r="G63" i="1"/>
  <c r="L63" i="1" s="1"/>
  <c r="B63" i="1"/>
  <c r="Q62" i="1"/>
  <c r="P62" i="1"/>
  <c r="M62" i="1"/>
  <c r="G62" i="1"/>
  <c r="L62" i="1" s="1"/>
  <c r="B62" i="1"/>
  <c r="Q61" i="1"/>
  <c r="P61" i="1"/>
  <c r="M61" i="1"/>
  <c r="G61" i="1"/>
  <c r="L61" i="1" s="1"/>
  <c r="B61" i="1"/>
  <c r="Q60" i="1"/>
  <c r="P60" i="1"/>
  <c r="M60" i="1"/>
  <c r="G60" i="1"/>
  <c r="L60" i="1" s="1"/>
  <c r="B60" i="1"/>
  <c r="Q59" i="1"/>
  <c r="P59" i="1"/>
  <c r="M59" i="1"/>
  <c r="G59" i="1"/>
  <c r="L59" i="1" s="1"/>
  <c r="B59" i="1"/>
  <c r="Q58" i="1"/>
  <c r="P58" i="1"/>
  <c r="M58" i="1"/>
  <c r="G58" i="1"/>
  <c r="L58" i="1" s="1"/>
  <c r="B58" i="1"/>
  <c r="Q57" i="1"/>
  <c r="P57" i="1"/>
  <c r="M57" i="1"/>
  <c r="G57" i="1"/>
  <c r="L57" i="1" s="1"/>
  <c r="B57" i="1"/>
  <c r="Q56" i="1"/>
  <c r="P56" i="1"/>
  <c r="M56" i="1"/>
  <c r="G56" i="1"/>
  <c r="L56" i="1" s="1"/>
  <c r="B56" i="1"/>
  <c r="Q55" i="1"/>
  <c r="P55" i="1"/>
  <c r="M55" i="1"/>
  <c r="G55" i="1"/>
  <c r="L55" i="1" s="1"/>
  <c r="B55" i="1"/>
  <c r="Q54" i="1"/>
  <c r="P54" i="1"/>
  <c r="M54" i="1"/>
  <c r="G54" i="1"/>
  <c r="L54" i="1" s="1"/>
  <c r="Q53" i="1"/>
  <c r="P53" i="1"/>
  <c r="M53" i="1"/>
  <c r="G53" i="1"/>
  <c r="L53" i="1" s="1"/>
  <c r="Q51" i="1"/>
  <c r="P51" i="1"/>
  <c r="M51" i="1"/>
  <c r="G51" i="1"/>
  <c r="L51" i="1" s="1"/>
  <c r="Q50" i="1"/>
  <c r="P50" i="1"/>
  <c r="M50" i="1"/>
  <c r="G50" i="1"/>
  <c r="L50" i="1" s="1"/>
  <c r="Q49" i="1"/>
  <c r="P49" i="1"/>
  <c r="M49" i="1"/>
  <c r="G49" i="1"/>
  <c r="L49" i="1" s="1"/>
  <c r="Q48" i="1"/>
  <c r="P48" i="1"/>
  <c r="M48" i="1"/>
  <c r="G48" i="1"/>
  <c r="L48" i="1" s="1"/>
  <c r="Q47" i="1"/>
  <c r="P47" i="1"/>
  <c r="M47" i="1"/>
  <c r="G47" i="1"/>
  <c r="L47" i="1" s="1"/>
  <c r="Q46" i="1"/>
  <c r="P46" i="1"/>
  <c r="M46" i="1"/>
  <c r="G46" i="1"/>
  <c r="L46" i="1" s="1"/>
  <c r="Q45" i="1"/>
  <c r="P45" i="1"/>
  <c r="M45" i="1"/>
  <c r="G45" i="1"/>
  <c r="L45" i="1" s="1"/>
  <c r="Q44" i="1"/>
  <c r="P44" i="1"/>
  <c r="M44" i="1"/>
  <c r="G44" i="1"/>
  <c r="L44" i="1" s="1"/>
  <c r="Q43" i="1"/>
  <c r="P43" i="1"/>
  <c r="M43" i="1"/>
  <c r="G43" i="1"/>
  <c r="L43" i="1" s="1"/>
  <c r="Q42" i="1"/>
  <c r="P42" i="1"/>
  <c r="M42" i="1"/>
  <c r="G42" i="1"/>
  <c r="L42" i="1" s="1"/>
  <c r="Q41" i="1"/>
  <c r="P41" i="1"/>
  <c r="M41" i="1"/>
  <c r="G41" i="1"/>
  <c r="L41" i="1" s="1"/>
  <c r="Q40" i="1"/>
  <c r="P40" i="1"/>
  <c r="M40" i="1"/>
  <c r="G40" i="1"/>
  <c r="L40" i="1" s="1"/>
  <c r="Q39" i="1"/>
  <c r="P39" i="1"/>
  <c r="M39" i="1"/>
  <c r="G39" i="1"/>
  <c r="L39" i="1" s="1"/>
  <c r="Q38" i="1"/>
  <c r="P38" i="1"/>
  <c r="M38" i="1"/>
  <c r="G38" i="1"/>
  <c r="L38" i="1" s="1"/>
  <c r="Q37" i="1"/>
  <c r="P37" i="1"/>
  <c r="M37" i="1"/>
  <c r="G37" i="1"/>
  <c r="L37" i="1" s="1"/>
  <c r="Q36" i="1"/>
  <c r="P36" i="1"/>
  <c r="M36" i="1"/>
  <c r="G36" i="1"/>
  <c r="L36" i="1" s="1"/>
  <c r="Q35" i="1"/>
  <c r="P35" i="1"/>
  <c r="M35" i="1"/>
  <c r="G35" i="1"/>
  <c r="L35" i="1" s="1"/>
  <c r="Q34" i="1"/>
  <c r="P34" i="1"/>
  <c r="M34" i="1"/>
  <c r="G34" i="1"/>
  <c r="L34" i="1" s="1"/>
  <c r="Q33" i="1"/>
  <c r="P33" i="1"/>
  <c r="M33" i="1"/>
  <c r="G33" i="1"/>
  <c r="L33" i="1" s="1"/>
  <c r="Q32" i="1"/>
  <c r="P32" i="1"/>
  <c r="M32" i="1"/>
  <c r="G32" i="1"/>
  <c r="L32" i="1" s="1"/>
  <c r="Q31" i="1"/>
  <c r="P31" i="1"/>
  <c r="M31" i="1"/>
  <c r="G31" i="1"/>
  <c r="L31" i="1" s="1"/>
  <c r="Q30" i="1"/>
  <c r="P30" i="1"/>
  <c r="M30" i="1"/>
  <c r="G30" i="1"/>
  <c r="L30" i="1" s="1"/>
  <c r="Q29" i="1"/>
  <c r="P29" i="1"/>
  <c r="M29" i="1"/>
  <c r="G29" i="1"/>
  <c r="L29" i="1" s="1"/>
  <c r="Q28" i="1"/>
  <c r="P28" i="1"/>
  <c r="M28" i="1"/>
  <c r="G28" i="1"/>
  <c r="L28" i="1" s="1"/>
  <c r="Q27" i="1"/>
  <c r="P27" i="1"/>
  <c r="M27" i="1"/>
  <c r="G27" i="1"/>
  <c r="L27" i="1" s="1"/>
  <c r="Q26" i="1"/>
  <c r="P26" i="1"/>
  <c r="M26" i="1"/>
  <c r="G26" i="1"/>
  <c r="L26" i="1" s="1"/>
  <c r="Q25" i="1"/>
  <c r="P25" i="1"/>
  <c r="M25" i="1"/>
  <c r="G25" i="1"/>
  <c r="L25" i="1" s="1"/>
  <c r="Q24" i="1"/>
  <c r="P24" i="1"/>
  <c r="M24" i="1"/>
  <c r="G24" i="1"/>
  <c r="L24" i="1" s="1"/>
  <c r="Q23" i="1"/>
  <c r="P23" i="1"/>
  <c r="M23" i="1"/>
  <c r="G23" i="1"/>
  <c r="L23" i="1" s="1"/>
  <c r="Q22" i="1"/>
  <c r="P22" i="1"/>
  <c r="M22" i="1"/>
  <c r="G22" i="1"/>
  <c r="L22" i="1" s="1"/>
  <c r="Q21" i="1"/>
  <c r="P21" i="1"/>
  <c r="M21" i="1"/>
  <c r="G21" i="1"/>
  <c r="L21" i="1" s="1"/>
  <c r="Q20" i="1"/>
  <c r="P20" i="1"/>
  <c r="M20" i="1"/>
  <c r="G20" i="1"/>
  <c r="L20" i="1" s="1"/>
  <c r="Q19" i="1"/>
  <c r="P19" i="1"/>
  <c r="M19" i="1"/>
  <c r="G19" i="1"/>
  <c r="L19" i="1" s="1"/>
  <c r="Q18" i="1"/>
  <c r="P18" i="1"/>
  <c r="M18" i="1"/>
  <c r="G18" i="1"/>
  <c r="L18" i="1" s="1"/>
  <c r="Q17" i="1"/>
  <c r="P17" i="1"/>
  <c r="M17" i="1"/>
  <c r="G17" i="1"/>
  <c r="L17" i="1" s="1"/>
  <c r="Q16" i="1"/>
  <c r="P16" i="1"/>
  <c r="M16" i="1"/>
  <c r="G16" i="1"/>
  <c r="L16" i="1" s="1"/>
  <c r="Q15" i="1"/>
  <c r="P15" i="1"/>
  <c r="M15" i="1"/>
  <c r="G15" i="1"/>
  <c r="L15" i="1" s="1"/>
  <c r="Q14" i="1"/>
  <c r="P14" i="1"/>
  <c r="M14" i="1"/>
  <c r="G14" i="1"/>
  <c r="L14" i="1" s="1"/>
  <c r="Q13" i="1"/>
  <c r="P13" i="1"/>
  <c r="M13" i="1"/>
  <c r="G13" i="1"/>
  <c r="L13" i="1" s="1"/>
  <c r="Q12" i="1"/>
  <c r="P12" i="1"/>
  <c r="M12" i="1"/>
  <c r="G12" i="1"/>
  <c r="L12" i="1" s="1"/>
  <c r="Q11" i="1"/>
  <c r="P11" i="1"/>
  <c r="M11" i="1"/>
  <c r="G11" i="1"/>
  <c r="L11" i="1" s="1"/>
  <c r="B11" i="1"/>
  <c r="Q10" i="1"/>
  <c r="P10" i="1"/>
  <c r="M10" i="1"/>
  <c r="G10" i="1"/>
  <c r="L10" i="1" s="1"/>
  <c r="Q9" i="1"/>
  <c r="P9" i="1"/>
  <c r="M9" i="1"/>
  <c r="G9" i="1"/>
  <c r="L9" i="1" s="1"/>
  <c r="Q8" i="1"/>
  <c r="P8" i="1"/>
  <c r="M8" i="1"/>
  <c r="G8" i="1"/>
  <c r="L8" i="1" s="1"/>
  <c r="Q7" i="1"/>
  <c r="P7" i="1"/>
  <c r="M7" i="1"/>
  <c r="G7" i="1"/>
  <c r="L7" i="1" s="1"/>
  <c r="R131" i="1" l="1"/>
  <c r="R145" i="1"/>
  <c r="R83" i="1"/>
  <c r="R103" i="1"/>
  <c r="R115" i="1"/>
  <c r="R128" i="1"/>
  <c r="R135" i="1"/>
  <c r="R106" i="1"/>
  <c r="N133" i="1"/>
  <c r="R91" i="1"/>
  <c r="R119" i="1"/>
  <c r="N31" i="1"/>
  <c r="R100" i="1"/>
  <c r="P5" i="1"/>
  <c r="N22" i="1"/>
  <c r="N30" i="1"/>
  <c r="R90" i="1"/>
  <c r="N62" i="1"/>
  <c r="R78" i="1"/>
  <c r="R58" i="1"/>
  <c r="R74" i="1"/>
  <c r="R118" i="1"/>
  <c r="N120" i="1"/>
  <c r="R121" i="1"/>
  <c r="R153" i="1"/>
  <c r="N180" i="1"/>
  <c r="R22" i="1"/>
  <c r="N24" i="1"/>
  <c r="N90" i="1"/>
  <c r="R114" i="1"/>
  <c r="R120" i="1"/>
  <c r="R130" i="1"/>
  <c r="R143" i="1"/>
  <c r="N148" i="1"/>
  <c r="R156" i="1"/>
  <c r="R159" i="1"/>
  <c r="N80" i="1"/>
  <c r="R81" i="1"/>
  <c r="N83" i="1"/>
  <c r="R136" i="1"/>
  <c r="N151" i="1"/>
  <c r="R152" i="1"/>
  <c r="N157" i="1"/>
  <c r="N172" i="1"/>
  <c r="N184" i="1"/>
  <c r="N44" i="1"/>
  <c r="N111" i="1"/>
  <c r="R112" i="1"/>
  <c r="R49" i="1"/>
  <c r="R60" i="1"/>
  <c r="R79" i="1"/>
  <c r="R88" i="1"/>
  <c r="R95" i="1"/>
  <c r="R98" i="1"/>
  <c r="R122" i="1"/>
  <c r="R140" i="1"/>
  <c r="R154" i="1"/>
  <c r="R161" i="1"/>
  <c r="N163" i="1"/>
  <c r="R169" i="1"/>
  <c r="R12" i="1"/>
  <c r="N13" i="1"/>
  <c r="N21" i="1"/>
  <c r="N29" i="1"/>
  <c r="R85" i="1"/>
  <c r="N103" i="1"/>
  <c r="N117" i="1"/>
  <c r="N134" i="1"/>
  <c r="N142" i="1"/>
  <c r="N159" i="1"/>
  <c r="N171" i="1"/>
  <c r="N177" i="1"/>
  <c r="N18" i="1"/>
  <c r="N26" i="1"/>
  <c r="R32" i="1"/>
  <c r="R87" i="1"/>
  <c r="N89" i="1"/>
  <c r="R134" i="1"/>
  <c r="R139" i="1"/>
  <c r="R123" i="1"/>
  <c r="N126" i="1"/>
  <c r="N129" i="1"/>
  <c r="R165" i="1"/>
  <c r="N167" i="1"/>
  <c r="N176" i="1"/>
  <c r="R177" i="1"/>
  <c r="N179" i="1"/>
  <c r="N182" i="1"/>
  <c r="R183" i="1"/>
  <c r="Q5" i="1"/>
  <c r="N25" i="1"/>
  <c r="R26" i="1"/>
  <c r="N28" i="1"/>
  <c r="N33" i="1"/>
  <c r="R65" i="1"/>
  <c r="N98" i="1"/>
  <c r="R138" i="1"/>
  <c r="N147" i="1"/>
  <c r="N161" i="1"/>
  <c r="R36" i="1"/>
  <c r="R67" i="1"/>
  <c r="R76" i="1"/>
  <c r="R92" i="1"/>
  <c r="R102" i="1"/>
  <c r="R144" i="1"/>
  <c r="R173" i="1"/>
  <c r="R69" i="1"/>
  <c r="R75" i="1"/>
  <c r="R77" i="1"/>
  <c r="N78" i="1"/>
  <c r="R93" i="1"/>
  <c r="R96" i="1"/>
  <c r="R104" i="1"/>
  <c r="R127" i="1"/>
  <c r="R129" i="1"/>
  <c r="R137" i="1"/>
  <c r="R155" i="1"/>
  <c r="R172" i="1"/>
  <c r="R174" i="1"/>
  <c r="R50" i="1"/>
  <c r="N8" i="1"/>
  <c r="N9" i="1"/>
  <c r="R10" i="1"/>
  <c r="N11" i="1"/>
  <c r="R13" i="1"/>
  <c r="R16" i="1"/>
  <c r="R17" i="1"/>
  <c r="R20" i="1"/>
  <c r="R21" i="1"/>
  <c r="R25" i="1"/>
  <c r="R28" i="1"/>
  <c r="N38" i="1"/>
  <c r="R39" i="1"/>
  <c r="N42" i="1"/>
  <c r="R43" i="1"/>
  <c r="N46" i="1"/>
  <c r="R47" i="1"/>
  <c r="N49" i="1"/>
  <c r="N50" i="1"/>
  <c r="R55" i="1"/>
  <c r="R62" i="1"/>
  <c r="R64" i="1"/>
  <c r="N68" i="1"/>
  <c r="R70" i="1"/>
  <c r="N72" i="1"/>
  <c r="R80" i="1"/>
  <c r="N87" i="1"/>
  <c r="R89" i="1"/>
  <c r="N96" i="1"/>
  <c r="R97" i="1"/>
  <c r="N115" i="1"/>
  <c r="R116" i="1"/>
  <c r="N118" i="1"/>
  <c r="N155" i="1"/>
  <c r="R160" i="1"/>
  <c r="R163" i="1"/>
  <c r="N165" i="1"/>
  <c r="R167" i="1"/>
  <c r="N169" i="1"/>
  <c r="R171" i="1"/>
  <c r="R175" i="1"/>
  <c r="R178" i="1"/>
  <c r="R181" i="1"/>
  <c r="R185" i="1"/>
  <c r="R19" i="1"/>
  <c r="R8" i="1"/>
  <c r="N32" i="1"/>
  <c r="R33" i="1"/>
  <c r="R37" i="1"/>
  <c r="R41" i="1"/>
  <c r="R45" i="1"/>
  <c r="N55" i="1"/>
  <c r="N59" i="1"/>
  <c r="R68" i="1"/>
  <c r="N85" i="1"/>
  <c r="R86" i="1"/>
  <c r="N88" i="1"/>
  <c r="N112" i="1"/>
  <c r="N123" i="1"/>
  <c r="N143" i="1"/>
  <c r="N149" i="1"/>
  <c r="R150" i="1"/>
  <c r="R157" i="1"/>
  <c r="N175" i="1"/>
  <c r="R176" i="1"/>
  <c r="R23" i="1"/>
  <c r="R27" i="1"/>
  <c r="R30" i="1"/>
  <c r="R40" i="1"/>
  <c r="R44" i="1"/>
  <c r="R48" i="1"/>
  <c r="R51" i="1"/>
  <c r="R57" i="1"/>
  <c r="N119" i="1"/>
  <c r="N122" i="1"/>
  <c r="N135" i="1"/>
  <c r="N173" i="1"/>
  <c r="R7" i="1"/>
  <c r="R11" i="1"/>
  <c r="R14" i="1"/>
  <c r="R24" i="1"/>
  <c r="R31" i="1"/>
  <c r="R34" i="1"/>
  <c r="R53" i="1"/>
  <c r="N144" i="1"/>
  <c r="N152" i="1"/>
  <c r="N174" i="1"/>
  <c r="N7" i="1"/>
  <c r="N14" i="1"/>
  <c r="R15" i="1"/>
  <c r="N17" i="1"/>
  <c r="R18" i="1"/>
  <c r="N23" i="1"/>
  <c r="N27" i="1"/>
  <c r="R29" i="1"/>
  <c r="N34" i="1"/>
  <c r="R35" i="1"/>
  <c r="N37" i="1"/>
  <c r="R38" i="1"/>
  <c r="N40" i="1"/>
  <c r="N41" i="1"/>
  <c r="R42" i="1"/>
  <c r="N45" i="1"/>
  <c r="R46" i="1"/>
  <c r="N48" i="1"/>
  <c r="N51" i="1"/>
  <c r="R54" i="1"/>
  <c r="R56" i="1"/>
  <c r="N57" i="1"/>
  <c r="N137" i="1"/>
  <c r="N53" i="1"/>
  <c r="N58" i="1"/>
  <c r="R59" i="1"/>
  <c r="N60" i="1"/>
  <c r="N61" i="1"/>
  <c r="N63" i="1"/>
  <c r="R66" i="1"/>
  <c r="N73" i="1"/>
  <c r="N75" i="1"/>
  <c r="N81" i="1"/>
  <c r="R82" i="1"/>
  <c r="N92" i="1"/>
  <c r="N93" i="1"/>
  <c r="R94" i="1"/>
  <c r="N99" i="1"/>
  <c r="N100" i="1"/>
  <c r="R101" i="1"/>
  <c r="N104" i="1"/>
  <c r="R105" i="1"/>
  <c r="N106" i="1"/>
  <c r="N107" i="1"/>
  <c r="R108" i="1"/>
  <c r="N109" i="1"/>
  <c r="R110" i="1"/>
  <c r="R113" i="1"/>
  <c r="N116" i="1"/>
  <c r="R117" i="1"/>
  <c r="N121" i="1"/>
  <c r="R124" i="1"/>
  <c r="N125" i="1"/>
  <c r="R126" i="1"/>
  <c r="N128" i="1"/>
  <c r="N131" i="1"/>
  <c r="N132" i="1"/>
  <c r="R133" i="1"/>
  <c r="N136" i="1"/>
  <c r="N140" i="1"/>
  <c r="N141" i="1"/>
  <c r="R142" i="1"/>
  <c r="N145" i="1"/>
  <c r="N146" i="1"/>
  <c r="R147" i="1"/>
  <c r="R149" i="1"/>
  <c r="N158" i="1"/>
  <c r="R162" i="1"/>
  <c r="N164" i="1"/>
  <c r="R166" i="1"/>
  <c r="N168" i="1"/>
  <c r="R170" i="1"/>
  <c r="R180" i="1"/>
  <c r="N183" i="1"/>
  <c r="R184" i="1"/>
  <c r="N76" i="1"/>
  <c r="N77" i="1"/>
  <c r="N79" i="1"/>
  <c r="N82" i="1"/>
  <c r="N84" i="1"/>
  <c r="N86" i="1"/>
  <c r="N91" i="1"/>
  <c r="N94" i="1"/>
  <c r="N97" i="1"/>
  <c r="N101" i="1"/>
  <c r="N105" i="1"/>
  <c r="N114" i="1"/>
  <c r="N130" i="1"/>
  <c r="N139" i="1"/>
  <c r="N154" i="1"/>
  <c r="N160" i="1"/>
  <c r="R61" i="1"/>
  <c r="N64" i="1"/>
  <c r="N71" i="1"/>
  <c r="N74" i="1"/>
  <c r="N95" i="1"/>
  <c r="N102" i="1"/>
  <c r="R107" i="1"/>
  <c r="N108" i="1"/>
  <c r="R109" i="1"/>
  <c r="N110" i="1"/>
  <c r="R111" i="1"/>
  <c r="N113" i="1"/>
  <c r="N124" i="1"/>
  <c r="R125" i="1"/>
  <c r="N127" i="1"/>
  <c r="R132" i="1"/>
  <c r="N138" i="1"/>
  <c r="R141" i="1"/>
  <c r="R146" i="1"/>
  <c r="R148" i="1"/>
  <c r="R151" i="1"/>
  <c r="N153" i="1"/>
  <c r="N156" i="1"/>
  <c r="R158" i="1"/>
  <c r="N162" i="1"/>
  <c r="R164" i="1"/>
  <c r="N166" i="1"/>
  <c r="R168" i="1"/>
  <c r="N170" i="1"/>
  <c r="N178" i="1"/>
  <c r="R179" i="1"/>
  <c r="N181" i="1"/>
  <c r="R182" i="1"/>
  <c r="N185" i="1"/>
  <c r="L5" i="1"/>
  <c r="G5" i="1"/>
  <c r="M5" i="1"/>
  <c r="H7" i="1"/>
  <c r="N20" i="1"/>
  <c r="N12" i="1"/>
  <c r="N15" i="1"/>
  <c r="N35" i="1"/>
  <c r="N54" i="1"/>
  <c r="N56" i="1"/>
  <c r="R9" i="1"/>
  <c r="N10" i="1"/>
  <c r="N16" i="1"/>
  <c r="N19" i="1"/>
  <c r="N36" i="1"/>
  <c r="N39" i="1"/>
  <c r="N43" i="1"/>
  <c r="N47" i="1"/>
  <c r="N66" i="1"/>
  <c r="N70" i="1"/>
  <c r="R73" i="1"/>
  <c r="N65" i="1"/>
  <c r="N69" i="1"/>
  <c r="N150" i="1"/>
  <c r="R71" i="1"/>
  <c r="N67" i="1"/>
  <c r="R72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J5" i="1" l="1"/>
  <c r="I5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I51" i="1"/>
  <c r="J51" i="1"/>
</calcChain>
</file>

<file path=xl/sharedStrings.xml><?xml version="1.0" encoding="utf-8"?>
<sst xmlns="http://schemas.openxmlformats.org/spreadsheetml/2006/main" count="844" uniqueCount="221">
  <si>
    <t>2018-2019</t>
  </si>
  <si>
    <t>2018-2019 SF PPA</t>
  </si>
  <si>
    <t>2020-2021 SF PPA</t>
  </si>
  <si>
    <t>2021-2022 SF PPA</t>
  </si>
  <si>
    <t>Baseline Year</t>
  </si>
  <si>
    <t>Comparison Year 1</t>
  </si>
  <si>
    <t>Comparison Year 2</t>
  </si>
  <si>
    <t>Appendix A1</t>
  </si>
  <si>
    <t>Appendix A6</t>
  </si>
  <si>
    <t>Appendix A7</t>
  </si>
  <si>
    <t>Appendix A4</t>
  </si>
  <si>
    <t>Appendix A5-A8</t>
  </si>
  <si>
    <t>SAIPE/Derived SAIPE Poverty Percentage (from 3 US Dep ED tab)</t>
  </si>
  <si>
    <t>SAIPE/Derived SAIPE Poverty Percentage (from adjusted povery tab)</t>
  </si>
  <si>
    <t>Enrollment</t>
  </si>
  <si>
    <t>Cumulative Enrollment</t>
  </si>
  <si>
    <t>High Need LEA (50% of cumulative enrollment)</t>
  </si>
  <si>
    <t>High Poverty LEA (20% of cumulative enrollment)</t>
  </si>
  <si>
    <t>School Finance Payment for SY 2018-2019</t>
  </si>
  <si>
    <t>2018-2019 PPA</t>
  </si>
  <si>
    <t xml:space="preserve">School Finance Payment for SY 2020-2021 </t>
  </si>
  <si>
    <t>2020-2021 PPA</t>
  </si>
  <si>
    <t>School Finance Payment for SY 2021-2022</t>
  </si>
  <si>
    <t>2021-2022 PPA</t>
  </si>
  <si>
    <t>Original Percentage</t>
  </si>
  <si>
    <t>Revised Percentage</t>
  </si>
  <si>
    <t>2018-2019 Enrollment from Historical Fall Enrollment</t>
  </si>
  <si>
    <t xml:space="preserve">2020-2021 Enrollment from Historical Fall Enrollment </t>
  </si>
  <si>
    <t>Kellogg</t>
  </si>
  <si>
    <t>Orofino</t>
  </si>
  <si>
    <t>Boundary Cty</t>
  </si>
  <si>
    <t>Payette</t>
  </si>
  <si>
    <t>Idaho Virtual Academy</t>
  </si>
  <si>
    <t>Lake Pend Oreille</t>
  </si>
  <si>
    <t>Emmett</t>
  </si>
  <si>
    <t>Fremont Cty</t>
  </si>
  <si>
    <t>Jerome</t>
  </si>
  <si>
    <t>Caldwell</t>
  </si>
  <si>
    <t>Madison</t>
  </si>
  <si>
    <t>Mtn Home</t>
  </si>
  <si>
    <t>Bear Lake</t>
  </si>
  <si>
    <t>Post Falls</t>
  </si>
  <si>
    <t>Pocatello</t>
  </si>
  <si>
    <t>Twin Falls</t>
  </si>
  <si>
    <t>Minidoka Cty</t>
  </si>
  <si>
    <t>Mtn View</t>
  </si>
  <si>
    <t>Sugar-Salem</t>
  </si>
  <si>
    <t>Blackfoot</t>
  </si>
  <si>
    <t>Cassia Cty</t>
  </si>
  <si>
    <t>Oneida</t>
  </si>
  <si>
    <t>Buhl</t>
  </si>
  <si>
    <t>Idaho Falls</t>
  </si>
  <si>
    <t>Lewiston</t>
  </si>
  <si>
    <t>Coeur d'Alene</t>
  </si>
  <si>
    <t>Lakeland</t>
  </si>
  <si>
    <t>McCall-Donnelly</t>
  </si>
  <si>
    <t>Snake River</t>
  </si>
  <si>
    <t>Boise</t>
  </si>
  <si>
    <t>Marsh Valley</t>
  </si>
  <si>
    <t>Fruitland</t>
  </si>
  <si>
    <t>Nampa</t>
  </si>
  <si>
    <t>Teton Cty</t>
  </si>
  <si>
    <t>Bonneville</t>
  </si>
  <si>
    <t>Vallivue</t>
  </si>
  <si>
    <t>Filer</t>
  </si>
  <si>
    <t>Moscow</t>
  </si>
  <si>
    <t>Preston</t>
  </si>
  <si>
    <t>Kimberly</t>
  </si>
  <si>
    <t>Jefferson Cty</t>
  </si>
  <si>
    <t>Kuna</t>
  </si>
  <si>
    <t>Meridian</t>
  </si>
  <si>
    <t>Blaine Co</t>
  </si>
  <si>
    <t>Middleton</t>
  </si>
  <si>
    <t>Appendix A2 and A3</t>
  </si>
  <si>
    <t>Appendix A2 and A4</t>
  </si>
  <si>
    <t>Alturas Preparatory Academy, Inc.</t>
  </si>
  <si>
    <t>Cardinal Academy, Incorporated</t>
  </si>
  <si>
    <t>Doral Academy of Idaho</t>
  </si>
  <si>
    <t>Elevate Academy</t>
  </si>
  <si>
    <t>Fern-Waters Public Charter School</t>
  </si>
  <si>
    <t>Forge International</t>
  </si>
  <si>
    <t>Gem Prep: Meridian North LLC.</t>
  </si>
  <si>
    <t>Hayden Canyon Charter School</t>
  </si>
  <si>
    <t>Island Park Elementary Charter School</t>
  </si>
  <si>
    <t>Mosaics Public School</t>
  </si>
  <si>
    <t>Pinecrest Academy of Idaho, Inc.</t>
  </si>
  <si>
    <t>Treasure Valley Classical Academy</t>
  </si>
  <si>
    <t>Prairie</t>
  </si>
  <si>
    <t>Pleasant Valley</t>
  </si>
  <si>
    <t>Three Creek</t>
  </si>
  <si>
    <t>Arbon</t>
  </si>
  <si>
    <t>Avery</t>
  </si>
  <si>
    <t>Swan Valley</t>
  </si>
  <si>
    <t>Chief Tahgee Elementary Academy</t>
  </si>
  <si>
    <t>Culdesac</t>
  </si>
  <si>
    <t>Mullan</t>
  </si>
  <si>
    <t>Upper Carmen Charter School</t>
  </si>
  <si>
    <t>South Lemhi</t>
  </si>
  <si>
    <t>Syringa Mountain School</t>
  </si>
  <si>
    <t>Bingham Academy</t>
  </si>
  <si>
    <t>Clark Cty</t>
  </si>
  <si>
    <t>SALMON RIVER DISTRICT</t>
  </si>
  <si>
    <t>Midvale</t>
  </si>
  <si>
    <t>COSSA Academy/ Alternative School</t>
  </si>
  <si>
    <t>Cambridge</t>
  </si>
  <si>
    <t>Idaho Technical Academy</t>
  </si>
  <si>
    <t>Bliss</t>
  </si>
  <si>
    <t>Kootenai</t>
  </si>
  <si>
    <t>NeAAperce</t>
  </si>
  <si>
    <t>Meadows Valley</t>
  </si>
  <si>
    <t>Camas Cty</t>
  </si>
  <si>
    <t>Highland</t>
  </si>
  <si>
    <t>Heritage Academy</t>
  </si>
  <si>
    <t>North Gem</t>
  </si>
  <si>
    <t>Rockland</t>
  </si>
  <si>
    <t>Palouse Prairie School</t>
  </si>
  <si>
    <t>Gem Prep Pocatello</t>
  </si>
  <si>
    <t>Richfield</t>
  </si>
  <si>
    <t>Dietrich</t>
  </si>
  <si>
    <t>North Valley Academy</t>
  </si>
  <si>
    <t>Cascade</t>
  </si>
  <si>
    <t>Future Public School, Inc.</t>
  </si>
  <si>
    <t>Idaho Virtual Education Partners   ICON</t>
  </si>
  <si>
    <t>Monticello Montessori</t>
  </si>
  <si>
    <t>Kendrick</t>
  </si>
  <si>
    <t>Mackay</t>
  </si>
  <si>
    <t>Whitepine</t>
  </si>
  <si>
    <t>Horseshoe Bend</t>
  </si>
  <si>
    <t>Rolling Hills Public Charter School</t>
  </si>
  <si>
    <t>Project Impact STEM Academy, Inc.</t>
  </si>
  <si>
    <t>Garden Valley</t>
  </si>
  <si>
    <t>Gem Prep: Meridian, Inc.</t>
  </si>
  <si>
    <t>Troy</t>
  </si>
  <si>
    <t>Falcon Ridge Public Charter School</t>
  </si>
  <si>
    <t>Pathways in Education</t>
  </si>
  <si>
    <t>Peace Valley Charter, Inc.</t>
  </si>
  <si>
    <t>Kootenai Bridge Academy</t>
  </si>
  <si>
    <t>Council</t>
  </si>
  <si>
    <t>Idaho Science &amp; Technology</t>
  </si>
  <si>
    <t>Hagerman</t>
  </si>
  <si>
    <t>Legacy Charter School</t>
  </si>
  <si>
    <t>Genesee</t>
  </si>
  <si>
    <t>Bruneau-Grand View</t>
  </si>
  <si>
    <t>Forest M. Bird Charter School - Sandpoint Charter School</t>
  </si>
  <si>
    <t>Hansen</t>
  </si>
  <si>
    <t>Basin</t>
  </si>
  <si>
    <t>Pocatello Community Charter School</t>
  </si>
  <si>
    <t>Castleford</t>
  </si>
  <si>
    <t>American Heritage Charter School</t>
  </si>
  <si>
    <t>Challis</t>
  </si>
  <si>
    <t>Gem Prep: Nampa LLC</t>
  </si>
  <si>
    <t>Murtaugh</t>
  </si>
  <si>
    <t>Taylor's Crossing Public Charter School</t>
  </si>
  <si>
    <t>Plummer/Worley</t>
  </si>
  <si>
    <t>Anser Charter School</t>
  </si>
  <si>
    <t>Cottonwood</t>
  </si>
  <si>
    <t>Thomas Jefferson Charter School</t>
  </si>
  <si>
    <t>Victory Charter School</t>
  </si>
  <si>
    <t>Liberty Charter School</t>
  </si>
  <si>
    <t>Glenns Ferry</t>
  </si>
  <si>
    <t>Kamiah</t>
  </si>
  <si>
    <t>Notus</t>
  </si>
  <si>
    <t>Butte</t>
  </si>
  <si>
    <t>Gem Prep Online (former IDEA)</t>
  </si>
  <si>
    <t>Richard McKenna</t>
  </si>
  <si>
    <t>Alturas International Academy</t>
  </si>
  <si>
    <t>Potlatch</t>
  </si>
  <si>
    <t>The Village Charter School</t>
  </si>
  <si>
    <t>Heritage Community</t>
  </si>
  <si>
    <t>Wallace</t>
  </si>
  <si>
    <t>Shoshone</t>
  </si>
  <si>
    <t>Lapwai</t>
  </si>
  <si>
    <t>Another Choice Virtual Charter School</t>
  </si>
  <si>
    <t>North Idaho STEM Charter Academy</t>
  </si>
  <si>
    <t>White Pine Charter School</t>
  </si>
  <si>
    <t>Grace</t>
  </si>
  <si>
    <t>Wilder</t>
  </si>
  <si>
    <t>Academy at Roosevelt Center (ARC)</t>
  </si>
  <si>
    <t>iSucceed Virutal High School</t>
  </si>
  <si>
    <t>West Jefferson</t>
  </si>
  <si>
    <t>Valley</t>
  </si>
  <si>
    <t>Blackfoot Charter Community Learning Center</t>
  </si>
  <si>
    <t>Coeur d' Alene Charter Academy</t>
  </si>
  <si>
    <t>Xavier Charter School</t>
  </si>
  <si>
    <t>Vision Public Charter School</t>
  </si>
  <si>
    <t>Ririe</t>
  </si>
  <si>
    <t>Aberdeen</t>
  </si>
  <si>
    <t>West Side</t>
  </si>
  <si>
    <t>Salmon</t>
  </si>
  <si>
    <t>Firth</t>
  </si>
  <si>
    <t>Marsing</t>
  </si>
  <si>
    <t>Melba</t>
  </si>
  <si>
    <t>Soda Springs</t>
  </si>
  <si>
    <t>North Star Charter School</t>
  </si>
  <si>
    <t>West Bonner</t>
  </si>
  <si>
    <t>INSPIRE Academics, Inc.</t>
  </si>
  <si>
    <t>Sage International School of Boise</t>
  </si>
  <si>
    <t>New Plymouth</t>
  </si>
  <si>
    <t>St Maries</t>
  </si>
  <si>
    <t>Parma</t>
  </si>
  <si>
    <t>Compass Public Charter School</t>
  </si>
  <si>
    <t>Wendell</t>
  </si>
  <si>
    <t>Idaho Arts Charter School, Inc.</t>
  </si>
  <si>
    <t>Homedale</t>
  </si>
  <si>
    <t>Gooding</t>
  </si>
  <si>
    <t>American Falls</t>
  </si>
  <si>
    <t>Weiser</t>
  </si>
  <si>
    <t>Shelley</t>
  </si>
  <si>
    <t xml:space="preserve">2021-2022 Enrollment from SF </t>
  </si>
  <si>
    <t>LEA #</t>
  </si>
  <si>
    <t>NCES #</t>
  </si>
  <si>
    <t>LEA Name</t>
  </si>
  <si>
    <t>Baseline Year for High Need and High Poverty Ranking</t>
  </si>
  <si>
    <t>Idaho State Department of Education</t>
  </si>
  <si>
    <t>2022-2023 SF PPA</t>
  </si>
  <si>
    <t>Comparison Year 4</t>
  </si>
  <si>
    <t>Enrollment (Projections)</t>
  </si>
  <si>
    <t xml:space="preserve">2022-2023 Enrollment from SF </t>
  </si>
  <si>
    <t>iSucceed Virtual High School</t>
  </si>
  <si>
    <t>School Finance Payment for SY 2022-2023 (Projections)</t>
  </si>
  <si>
    <t>2022-2023 PPA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</si>
</sst>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4" tint="0.399945066682943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</cellStyleXfs>
  <cellXfs count="102">
    <xf numFmtId="0" fontId="0" fillId="0" borderId="0" xfId="0"/>
    <xf numFmtId="0" fontId="0" fillId="0" borderId="0" xfId="0" applyFill="1"/>
    <xf numFmtId="10" fontId="0" fillId="0" borderId="0" xfId="0" applyNumberFormat="1"/>
    <xf numFmtId="10" fontId="0" fillId="0" borderId="0" xfId="0" applyNumberFormat="1" applyAlignment="1">
      <alignment horizontal="right"/>
    </xf>
    <xf numFmtId="1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0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4" borderId="0" xfId="0" applyNumberFormat="1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/>
    <xf numFmtId="10" fontId="0" fillId="0" borderId="0" xfId="0" applyNumberFormat="1" applyFont="1"/>
    <xf numFmtId="10" fontId="0" fillId="4" borderId="0" xfId="0" applyNumberFormat="1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5" fontId="0" fillId="2" borderId="0" xfId="0" applyNumberFormat="1" applyFont="1" applyFill="1"/>
    <xf numFmtId="0" fontId="0" fillId="0" borderId="0" xfId="0" applyFont="1" applyFill="1" applyAlignment="1">
      <alignment horizontal="center"/>
    </xf>
    <xf numFmtId="3" fontId="0" fillId="3" borderId="0" xfId="0" applyNumberFormat="1" applyFont="1" applyFill="1"/>
    <xf numFmtId="164" fontId="0" fillId="3" borderId="0" xfId="0" applyNumberFormat="1" applyFont="1" applyFill="1" applyAlignment="1">
      <alignment horizontal="center"/>
    </xf>
    <xf numFmtId="0" fontId="0" fillId="0" borderId="0" xfId="0" applyFont="1" applyFill="1"/>
    <xf numFmtId="0" fontId="0" fillId="7" borderId="0" xfId="0" applyFont="1" applyFill="1"/>
    <xf numFmtId="0" fontId="2" fillId="0" borderId="0" xfId="0" applyFont="1" applyFill="1"/>
    <xf numFmtId="10" fontId="0" fillId="7" borderId="0" xfId="0" applyNumberFormat="1" applyFont="1" applyFill="1"/>
    <xf numFmtId="10" fontId="0" fillId="7" borderId="0" xfId="0" applyNumberFormat="1" applyFont="1" applyFill="1" applyAlignment="1">
      <alignment horizontal="right"/>
    </xf>
    <xf numFmtId="0" fontId="0" fillId="8" borderId="0" xfId="0" applyFont="1" applyFill="1"/>
    <xf numFmtId="0" fontId="0" fillId="8" borderId="0" xfId="0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165" fontId="0" fillId="7" borderId="0" xfId="0" applyNumberFormat="1" applyFont="1" applyFill="1"/>
    <xf numFmtId="0" fontId="0" fillId="7" borderId="0" xfId="0" applyFont="1" applyFill="1" applyAlignment="1">
      <alignment horizontal="center"/>
    </xf>
    <xf numFmtId="3" fontId="0" fillId="7" borderId="0" xfId="0" applyNumberFormat="1" applyFont="1" applyFill="1"/>
    <xf numFmtId="0" fontId="0" fillId="0" borderId="0" xfId="0" applyFont="1" applyFill="1" applyBorder="1"/>
    <xf numFmtId="0" fontId="0" fillId="7" borderId="0" xfId="0" applyFont="1" applyFill="1" applyBorder="1"/>
    <xf numFmtId="0" fontId="0" fillId="0" borderId="0" xfId="0" applyFill="1" applyBorder="1"/>
    <xf numFmtId="10" fontId="0" fillId="0" borderId="0" xfId="0" applyNumberFormat="1" applyFill="1" applyBorder="1"/>
    <xf numFmtId="10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0" fontId="6" fillId="0" borderId="0" xfId="0" applyFont="1" applyFill="1"/>
    <xf numFmtId="0" fontId="6" fillId="0" borderId="0" xfId="0" applyFont="1"/>
    <xf numFmtId="10" fontId="6" fillId="0" borderId="0" xfId="0" applyNumberFormat="1" applyFont="1"/>
    <xf numFmtId="10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/>
    <xf numFmtId="3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6" fontId="0" fillId="6" borderId="0" xfId="1" applyNumberFormat="1" applyFont="1" applyFill="1"/>
    <xf numFmtId="165" fontId="0" fillId="6" borderId="0" xfId="2" applyNumberFormat="1" applyFont="1" applyFill="1"/>
    <xf numFmtId="165" fontId="0" fillId="6" borderId="0" xfId="2" applyNumberFormat="1" applyFont="1" applyFill="1" applyAlignment="1">
      <alignment horizontal="center"/>
    </xf>
    <xf numFmtId="165" fontId="0" fillId="6" borderId="0" xfId="1" applyNumberFormat="1" applyFont="1" applyFill="1"/>
    <xf numFmtId="165" fontId="0" fillId="7" borderId="0" xfId="0" applyNumberFormat="1" applyFont="1" applyFill="1" applyAlignment="1">
      <alignment horizontal="center"/>
    </xf>
    <xf numFmtId="0" fontId="8" fillId="9" borderId="0" xfId="3" applyAlignment="1">
      <alignment vertical="center" wrapText="1"/>
    </xf>
    <xf numFmtId="166" fontId="8" fillId="9" borderId="0" xfId="3" applyNumberFormat="1"/>
    <xf numFmtId="0" fontId="2" fillId="0" borderId="0" xfId="0" applyFont="1"/>
    <xf numFmtId="0" fontId="5" fillId="10" borderId="0" xfId="4" applyFont="1" applyAlignment="1">
      <alignment horizontal="center" vertical="center" wrapText="1"/>
    </xf>
    <xf numFmtId="0" fontId="1" fillId="10" borderId="0" xfId="4" applyFont="1" applyAlignment="1">
      <alignment horizontal="center" vertical="center" wrapText="1"/>
    </xf>
    <xf numFmtId="165" fontId="8" fillId="9" borderId="0" xfId="3" applyNumberFormat="1"/>
    <xf numFmtId="165" fontId="8" fillId="9" borderId="0" xfId="3" applyNumberFormat="1" applyBorder="1"/>
    <xf numFmtId="165" fontId="0" fillId="0" borderId="0" xfId="0" applyNumberFormat="1" applyFont="1"/>
    <xf numFmtId="165" fontId="8" fillId="9" borderId="0" xfId="3" applyNumberFormat="1" applyAlignment="1"/>
    <xf numFmtId="165" fontId="2" fillId="0" borderId="0" xfId="0" applyNumberFormat="1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top" wrapText="1"/>
    </xf>
    <xf numFmtId="3" fontId="0" fillId="0" borderId="0" xfId="0" applyNumberFormat="1" applyFill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1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</cellXfs>
  <cellStyles count="5">
    <cellStyle name="20% - Accent1" xfId="3" builtinId="30"/>
    <cellStyle name="20% - Accent5" xfId="4" builtinId="46"/>
    <cellStyle name="Comma" xfId="1" builtinId="3"/>
    <cellStyle name="Currency" xfId="2" builtinId="4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SPS\Shared\Elementary_Secondary%20Education%20Act\COVID-19%20CARES%20Act\MOEquity\moe%20equity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equity ranking  18-19 base"/>
      <sheetName val="moequity ranking "/>
      <sheetName val="moequity ranking  18-19 base ex"/>
      <sheetName val="Adjusted poverty tab"/>
      <sheetName val="3 US Department of Education"/>
      <sheetName val="Historical Fall Enrollment"/>
      <sheetName val="18-19 SF Pym JO"/>
      <sheetName val="20-21 SF pym AM"/>
      <sheetName val="21-22 SF payment "/>
      <sheetName val="District Charters 18-19 EN"/>
      <sheetName val="Title I School Status-2018-2020"/>
      <sheetName val="TIS 2018-2019"/>
      <sheetName val="District Charters 19-20 EN"/>
      <sheetName val="Title I School Status-2019-2020"/>
      <sheetName val="TIS 2019-2020"/>
      <sheetName val="District Charters 20-21 EN"/>
      <sheetName val="Title I School Status-2020-2021"/>
      <sheetName val="TIS 2020-2021"/>
      <sheetName val="Bldg - SLDS Admin LEA"/>
      <sheetName val="Instructions"/>
      <sheetName val="Template for new charter LEA"/>
      <sheetName val="All Charter LEAs"/>
      <sheetName val="1 Manual entry  FRL"/>
      <sheetName val="2 Reference Numbers"/>
      <sheetName val="US Department of Education allo"/>
      <sheetName val="452"/>
      <sheetName val="451"/>
      <sheetName val="454"/>
      <sheetName val="455"/>
      <sheetName val="456"/>
      <sheetName val="457"/>
      <sheetName val="458"/>
      <sheetName val="460"/>
      <sheetName val="461"/>
      <sheetName val="462"/>
      <sheetName val="463"/>
      <sheetName val="464"/>
      <sheetName val="465"/>
      <sheetName val="466"/>
      <sheetName val="468"/>
      <sheetName val="472"/>
      <sheetName val="473"/>
      <sheetName val="474"/>
      <sheetName val="475"/>
      <sheetName val="476"/>
      <sheetName val="477"/>
      <sheetName val="478"/>
      <sheetName val="479"/>
      <sheetName val="480"/>
      <sheetName val="481"/>
      <sheetName val="482"/>
      <sheetName val="483"/>
      <sheetName val="485"/>
      <sheetName val="487"/>
      <sheetName val="488"/>
      <sheetName val="534"/>
      <sheetName val="493"/>
      <sheetName val="494"/>
      <sheetName val="495"/>
      <sheetName val="496"/>
      <sheetName val="498"/>
      <sheetName val="499"/>
      <sheetName val="511"/>
      <sheetName val="513"/>
      <sheetName val="508"/>
      <sheetName val="523"/>
      <sheetName val="528"/>
      <sheetName val="531"/>
      <sheetName val="532"/>
      <sheetName val="536"/>
      <sheetName val="550"/>
      <sheetName val="553"/>
      <sheetName val="540"/>
      <sheetName val="544"/>
      <sheetName val="559"/>
      <sheetName val="492"/>
      <sheetName val="497"/>
      <sheetName val="549"/>
      <sheetName val="560"/>
      <sheetName val="566"/>
      <sheetName val="796"/>
      <sheetName val="795"/>
      <sheetName val="New20"/>
      <sheetName val="New21"/>
      <sheetName val="New22"/>
      <sheetName val="New23"/>
      <sheetName val="New24"/>
      <sheetName val="New25"/>
      <sheetName val="New26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>
        <row r="8">
          <cell r="A8">
            <v>1</v>
          </cell>
          <cell r="B8" t="str">
            <v>BOISE</v>
          </cell>
          <cell r="C8">
            <v>26797.073100000001</v>
          </cell>
          <cell r="D8">
            <v>26689.11</v>
          </cell>
          <cell r="E8">
            <v>23857</v>
          </cell>
          <cell r="F8">
            <v>25484</v>
          </cell>
          <cell r="G8">
            <v>25527</v>
          </cell>
        </row>
        <row r="9">
          <cell r="A9">
            <v>2</v>
          </cell>
          <cell r="B9" t="str">
            <v>WEST ADA</v>
          </cell>
          <cell r="C9">
            <v>41491.195200000002</v>
          </cell>
          <cell r="D9">
            <v>40902.120000000003</v>
          </cell>
          <cell r="E9">
            <v>37742</v>
          </cell>
          <cell r="F9">
            <v>40326</v>
          </cell>
          <cell r="G9">
            <v>39507</v>
          </cell>
        </row>
        <row r="10">
          <cell r="A10">
            <v>3</v>
          </cell>
          <cell r="B10" t="str">
            <v>KUNA</v>
          </cell>
          <cell r="C10">
            <v>5778.5196000000005</v>
          </cell>
          <cell r="D10">
            <v>5702.76</v>
          </cell>
          <cell r="E10">
            <v>5413</v>
          </cell>
          <cell r="F10">
            <v>5618</v>
          </cell>
          <cell r="G10">
            <v>5386</v>
          </cell>
        </row>
        <row r="11">
          <cell r="A11">
            <v>11</v>
          </cell>
          <cell r="B11" t="str">
            <v>MEADOWS VALLEY</v>
          </cell>
          <cell r="C11">
            <v>176.16480000000001</v>
          </cell>
          <cell r="D11">
            <v>173.88</v>
          </cell>
          <cell r="E11">
            <v>154</v>
          </cell>
          <cell r="F11">
            <v>161</v>
          </cell>
          <cell r="G11">
            <v>168</v>
          </cell>
        </row>
        <row r="12">
          <cell r="A12">
            <v>13</v>
          </cell>
          <cell r="B12" t="str">
            <v>COUNCIL</v>
          </cell>
          <cell r="C12">
            <v>291.27420000000001</v>
          </cell>
          <cell r="D12">
            <v>286.02</v>
          </cell>
          <cell r="E12">
            <v>289</v>
          </cell>
          <cell r="F12">
            <v>270</v>
          </cell>
          <cell r="G12">
            <v>280</v>
          </cell>
        </row>
        <row r="13">
          <cell r="A13">
            <v>21</v>
          </cell>
          <cell r="B13" t="str">
            <v>MARSH VALLEY</v>
          </cell>
          <cell r="C13">
            <v>1348.8971999999999</v>
          </cell>
          <cell r="D13">
            <v>1342.3200000000002</v>
          </cell>
          <cell r="E13">
            <v>1206</v>
          </cell>
          <cell r="F13">
            <v>1280</v>
          </cell>
          <cell r="G13">
            <v>1298</v>
          </cell>
        </row>
        <row r="14">
          <cell r="A14">
            <v>25</v>
          </cell>
          <cell r="B14" t="str">
            <v>POCATELLO</v>
          </cell>
          <cell r="C14">
            <v>13130.9409</v>
          </cell>
          <cell r="D14">
            <v>13009.289999999999</v>
          </cell>
          <cell r="E14">
            <v>11923</v>
          </cell>
          <cell r="F14">
            <v>12505</v>
          </cell>
          <cell r="G14">
            <v>12595</v>
          </cell>
        </row>
        <row r="15">
          <cell r="A15">
            <v>33</v>
          </cell>
          <cell r="B15" t="str">
            <v>BEAR LAKE</v>
          </cell>
          <cell r="C15">
            <v>1289.5386000000001</v>
          </cell>
          <cell r="D15">
            <v>1269.6600000000001</v>
          </cell>
          <cell r="E15">
            <v>1325</v>
          </cell>
          <cell r="F15">
            <v>1176</v>
          </cell>
          <cell r="G15">
            <v>1196</v>
          </cell>
        </row>
        <row r="16">
          <cell r="A16">
            <v>41</v>
          </cell>
          <cell r="B16" t="str">
            <v>ST. MARIES</v>
          </cell>
          <cell r="C16">
            <v>1028.2314000000001</v>
          </cell>
          <cell r="D16">
            <v>1019.3399999999999</v>
          </cell>
          <cell r="E16">
            <v>898</v>
          </cell>
          <cell r="F16">
            <v>974</v>
          </cell>
          <cell r="G16">
            <v>1002</v>
          </cell>
        </row>
        <row r="17">
          <cell r="A17">
            <v>44</v>
          </cell>
          <cell r="B17" t="str">
            <v>PLUMMER/WORLEY</v>
          </cell>
          <cell r="C17">
            <v>391.11870000000005</v>
          </cell>
          <cell r="D17">
            <v>379.46999999999997</v>
          </cell>
          <cell r="E17">
            <v>382</v>
          </cell>
          <cell r="F17">
            <v>380</v>
          </cell>
          <cell r="G17">
            <v>368</v>
          </cell>
        </row>
        <row r="18">
          <cell r="A18">
            <v>52</v>
          </cell>
          <cell r="B18" t="str">
            <v>SNAKE RIVER</v>
          </cell>
          <cell r="C18">
            <v>2022.3965999999998</v>
          </cell>
          <cell r="D18">
            <v>1979.46</v>
          </cell>
          <cell r="E18">
            <v>2277</v>
          </cell>
          <cell r="F18">
            <v>1819</v>
          </cell>
          <cell r="G18">
            <v>1777</v>
          </cell>
        </row>
        <row r="19">
          <cell r="A19">
            <v>55</v>
          </cell>
          <cell r="B19" t="str">
            <v>BLACKFOOT</v>
          </cell>
          <cell r="C19">
            <v>4092.4968000000003</v>
          </cell>
          <cell r="D19">
            <v>4063.08</v>
          </cell>
          <cell r="E19">
            <v>3934</v>
          </cell>
          <cell r="F19">
            <v>3811</v>
          </cell>
          <cell r="G19">
            <v>3813</v>
          </cell>
        </row>
        <row r="20">
          <cell r="A20">
            <v>58</v>
          </cell>
          <cell r="B20" t="str">
            <v>ABERDEEN</v>
          </cell>
          <cell r="C20">
            <v>762.53100000000006</v>
          </cell>
          <cell r="D20">
            <v>758.1</v>
          </cell>
          <cell r="E20">
            <v>695</v>
          </cell>
          <cell r="F20">
            <v>711</v>
          </cell>
          <cell r="G20">
            <v>740</v>
          </cell>
        </row>
        <row r="21">
          <cell r="A21">
            <v>59</v>
          </cell>
          <cell r="B21" t="str">
            <v>FIRTH</v>
          </cell>
          <cell r="C21">
            <v>880.61609999999996</v>
          </cell>
          <cell r="D21">
            <v>865.41000000000008</v>
          </cell>
          <cell r="E21">
            <v>825</v>
          </cell>
          <cell r="F21">
            <v>843</v>
          </cell>
          <cell r="G21">
            <v>853</v>
          </cell>
        </row>
        <row r="22">
          <cell r="A22">
            <v>60</v>
          </cell>
          <cell r="B22" t="str">
            <v>SHELLEY</v>
          </cell>
          <cell r="C22">
            <v>2458.2410999999997</v>
          </cell>
          <cell r="D22">
            <v>2429.91</v>
          </cell>
          <cell r="E22">
            <v>2256</v>
          </cell>
          <cell r="F22">
            <v>2325</v>
          </cell>
          <cell r="G22">
            <v>2349</v>
          </cell>
        </row>
        <row r="23">
          <cell r="A23">
            <v>61</v>
          </cell>
          <cell r="B23" t="str">
            <v>BLAINE CO.</v>
          </cell>
          <cell r="C23">
            <v>3576.9615000000003</v>
          </cell>
          <cell r="D23">
            <v>3552.15</v>
          </cell>
          <cell r="E23">
            <v>3156</v>
          </cell>
          <cell r="F23">
            <v>3391</v>
          </cell>
          <cell r="G23">
            <v>3464</v>
          </cell>
        </row>
        <row r="24">
          <cell r="A24">
            <v>71</v>
          </cell>
          <cell r="B24" t="str">
            <v>GARDEN VALLEY</v>
          </cell>
          <cell r="C24">
            <v>296.7783</v>
          </cell>
          <cell r="D24">
            <v>286.23</v>
          </cell>
          <cell r="E24">
            <v>322</v>
          </cell>
          <cell r="F24">
            <v>278</v>
          </cell>
          <cell r="G24">
            <v>263</v>
          </cell>
        </row>
        <row r="25">
          <cell r="A25">
            <v>72</v>
          </cell>
          <cell r="B25" t="str">
            <v>BASIN</v>
          </cell>
          <cell r="C25">
            <v>356.76060000000007</v>
          </cell>
          <cell r="D25">
            <v>349.86</v>
          </cell>
          <cell r="E25">
            <v>322</v>
          </cell>
          <cell r="F25">
            <v>331</v>
          </cell>
          <cell r="G25">
            <v>343</v>
          </cell>
        </row>
        <row r="26">
          <cell r="A26">
            <v>73</v>
          </cell>
          <cell r="B26" t="str">
            <v>HORSESHOE BEND</v>
          </cell>
          <cell r="C26">
            <v>252.03570000000002</v>
          </cell>
          <cell r="D26">
            <v>247.17000000000002</v>
          </cell>
          <cell r="E26">
            <v>233</v>
          </cell>
          <cell r="F26">
            <v>243</v>
          </cell>
          <cell r="G26">
            <v>243</v>
          </cell>
        </row>
        <row r="27">
          <cell r="A27">
            <v>83</v>
          </cell>
          <cell r="B27" t="str">
            <v>WEST BONNER CO,</v>
          </cell>
          <cell r="C27">
            <v>1085.0258999999999</v>
          </cell>
          <cell r="D27">
            <v>1091.79</v>
          </cell>
          <cell r="E27">
            <v>960</v>
          </cell>
          <cell r="F27">
            <v>1039</v>
          </cell>
          <cell r="G27">
            <v>978</v>
          </cell>
        </row>
        <row r="28">
          <cell r="A28">
            <v>84</v>
          </cell>
          <cell r="B28" t="str">
            <v>LAKE PEND OREILLE</v>
          </cell>
          <cell r="C28">
            <v>3926.7059999999997</v>
          </cell>
          <cell r="D28">
            <v>3876.6</v>
          </cell>
          <cell r="E28">
            <v>3499</v>
          </cell>
          <cell r="F28">
            <v>3800</v>
          </cell>
          <cell r="G28">
            <v>3820</v>
          </cell>
        </row>
        <row r="29">
          <cell r="A29">
            <v>91</v>
          </cell>
          <cell r="B29" t="str">
            <v>IDAHO FALLS</v>
          </cell>
          <cell r="C29">
            <v>10785.5643</v>
          </cell>
          <cell r="D29">
            <v>10693.83</v>
          </cell>
          <cell r="E29">
            <v>10014</v>
          </cell>
          <cell r="F29">
            <v>10272</v>
          </cell>
          <cell r="G29">
            <v>10213</v>
          </cell>
        </row>
        <row r="30">
          <cell r="A30">
            <v>92</v>
          </cell>
          <cell r="B30" t="str">
            <v>SWAN VALLEY</v>
          </cell>
          <cell r="C30">
            <v>62.535899999999991</v>
          </cell>
          <cell r="D30">
            <v>62.79</v>
          </cell>
          <cell r="E30">
            <v>71</v>
          </cell>
          <cell r="F30">
            <v>60</v>
          </cell>
          <cell r="G30">
            <v>53</v>
          </cell>
        </row>
        <row r="31">
          <cell r="A31">
            <v>93</v>
          </cell>
          <cell r="B31" t="str">
            <v>BONNEVILLE</v>
          </cell>
          <cell r="C31">
            <v>13750.4997</v>
          </cell>
          <cell r="D31">
            <v>13485.57</v>
          </cell>
          <cell r="E31">
            <v>13236</v>
          </cell>
          <cell r="F31">
            <v>13325</v>
          </cell>
          <cell r="G31">
            <v>12905</v>
          </cell>
        </row>
        <row r="32">
          <cell r="A32">
            <v>101</v>
          </cell>
          <cell r="B32" t="str">
            <v>BOUNDARY CO.</v>
          </cell>
          <cell r="C32">
            <v>1519.4969999999998</v>
          </cell>
          <cell r="D32">
            <v>1505.7</v>
          </cell>
          <cell r="E32">
            <v>1328</v>
          </cell>
          <cell r="F32">
            <v>1448</v>
          </cell>
          <cell r="G32">
            <v>1454</v>
          </cell>
        </row>
        <row r="33">
          <cell r="A33">
            <v>111</v>
          </cell>
          <cell r="B33" t="str">
            <v>BUTTE CO.</v>
          </cell>
          <cell r="C33">
            <v>434.69159999999999</v>
          </cell>
          <cell r="D33">
            <v>435.96</v>
          </cell>
          <cell r="E33">
            <v>367</v>
          </cell>
          <cell r="F33">
            <v>404</v>
          </cell>
          <cell r="G33">
            <v>430</v>
          </cell>
        </row>
        <row r="34">
          <cell r="A34">
            <v>121</v>
          </cell>
          <cell r="B34" t="str">
            <v>CAMAS CO.</v>
          </cell>
          <cell r="C34">
            <v>181.27200000000002</v>
          </cell>
          <cell r="D34">
            <v>172.2</v>
          </cell>
          <cell r="E34">
            <v>188</v>
          </cell>
          <cell r="F34">
            <v>177</v>
          </cell>
          <cell r="G34">
            <v>170</v>
          </cell>
        </row>
        <row r="35">
          <cell r="A35">
            <v>131</v>
          </cell>
          <cell r="B35" t="str">
            <v>NAMPA</v>
          </cell>
          <cell r="C35">
            <v>14357.6055</v>
          </cell>
          <cell r="D35">
            <v>14354.55</v>
          </cell>
          <cell r="E35">
            <v>13226</v>
          </cell>
          <cell r="F35">
            <v>14039</v>
          </cell>
          <cell r="G35">
            <v>13977</v>
          </cell>
        </row>
        <row r="36">
          <cell r="A36">
            <v>132</v>
          </cell>
          <cell r="B36" t="str">
            <v>CALDWELL</v>
          </cell>
          <cell r="C36">
            <v>6514.3575000000001</v>
          </cell>
          <cell r="D36">
            <v>6483.75</v>
          </cell>
          <cell r="E36">
            <v>5581</v>
          </cell>
          <cell r="F36">
            <v>6125</v>
          </cell>
          <cell r="G36">
            <v>6407</v>
          </cell>
        </row>
        <row r="37">
          <cell r="A37">
            <v>133</v>
          </cell>
          <cell r="B37" t="str">
            <v>WILDER</v>
          </cell>
          <cell r="C37">
            <v>546.12810000000013</v>
          </cell>
          <cell r="D37">
            <v>533.61</v>
          </cell>
          <cell r="E37">
            <v>491</v>
          </cell>
          <cell r="F37">
            <v>516</v>
          </cell>
          <cell r="G37">
            <v>541</v>
          </cell>
        </row>
        <row r="38">
          <cell r="A38">
            <v>134</v>
          </cell>
          <cell r="B38" t="str">
            <v>MIDDLETON</v>
          </cell>
          <cell r="C38">
            <v>4262.8656000000001</v>
          </cell>
          <cell r="D38">
            <v>4203.3599999999997</v>
          </cell>
          <cell r="E38">
            <v>3913</v>
          </cell>
          <cell r="F38">
            <v>4066</v>
          </cell>
          <cell r="G38">
            <v>4086</v>
          </cell>
        </row>
        <row r="39">
          <cell r="A39">
            <v>135</v>
          </cell>
          <cell r="B39" t="str">
            <v>NOTUS</v>
          </cell>
          <cell r="C39">
            <v>423.61410000000001</v>
          </cell>
          <cell r="D39">
            <v>420.21</v>
          </cell>
          <cell r="E39">
            <v>351</v>
          </cell>
          <cell r="F39">
            <v>410</v>
          </cell>
          <cell r="G39">
            <v>424</v>
          </cell>
        </row>
        <row r="40">
          <cell r="A40">
            <v>136</v>
          </cell>
          <cell r="B40" t="str">
            <v>MELBA</v>
          </cell>
          <cell r="C40">
            <v>917.19389999999999</v>
          </cell>
          <cell r="D40">
            <v>898.58999999999992</v>
          </cell>
          <cell r="E40">
            <v>876</v>
          </cell>
          <cell r="F40">
            <v>874</v>
          </cell>
          <cell r="G40">
            <v>873</v>
          </cell>
        </row>
        <row r="41">
          <cell r="A41">
            <v>137</v>
          </cell>
          <cell r="B41" t="str">
            <v>PARMA</v>
          </cell>
          <cell r="C41">
            <v>1118.1953999999998</v>
          </cell>
          <cell r="D41">
            <v>1111.74</v>
          </cell>
          <cell r="E41">
            <v>1015</v>
          </cell>
          <cell r="F41">
            <v>1048</v>
          </cell>
          <cell r="G41">
            <v>1072</v>
          </cell>
        </row>
        <row r="42">
          <cell r="A42">
            <v>139</v>
          </cell>
          <cell r="B42" t="str">
            <v>VALLIVUE</v>
          </cell>
          <cell r="C42">
            <v>9500.5028999999995</v>
          </cell>
          <cell r="D42">
            <v>9317.49</v>
          </cell>
          <cell r="E42">
            <v>8909</v>
          </cell>
          <cell r="F42">
            <v>9540</v>
          </cell>
          <cell r="G42">
            <v>9090</v>
          </cell>
        </row>
        <row r="43">
          <cell r="A43">
            <v>148</v>
          </cell>
          <cell r="B43" t="str">
            <v>GRACE</v>
          </cell>
          <cell r="C43">
            <v>563.67780000000005</v>
          </cell>
          <cell r="D43">
            <v>558.18000000000006</v>
          </cell>
          <cell r="E43">
            <v>520</v>
          </cell>
          <cell r="F43">
            <v>549</v>
          </cell>
          <cell r="G43">
            <v>536</v>
          </cell>
        </row>
        <row r="44">
          <cell r="A44">
            <v>149</v>
          </cell>
          <cell r="B44" t="str">
            <v>NORTH GEM</v>
          </cell>
          <cell r="C44">
            <v>175.58940000000001</v>
          </cell>
          <cell r="D44">
            <v>175.14000000000001</v>
          </cell>
          <cell r="E44">
            <v>150</v>
          </cell>
          <cell r="F44">
            <v>168</v>
          </cell>
          <cell r="G44">
            <v>172</v>
          </cell>
        </row>
        <row r="45">
          <cell r="A45">
            <v>150</v>
          </cell>
          <cell r="B45" t="str">
            <v>SODA SPRINGS</v>
          </cell>
          <cell r="C45">
            <v>948.58889999999997</v>
          </cell>
          <cell r="D45">
            <v>930.08999999999992</v>
          </cell>
          <cell r="E45">
            <v>885</v>
          </cell>
          <cell r="F45">
            <v>948</v>
          </cell>
          <cell r="G45">
            <v>903</v>
          </cell>
        </row>
        <row r="46">
          <cell r="A46">
            <v>151</v>
          </cell>
          <cell r="B46" t="str">
            <v>CASSIA CO.</v>
          </cell>
          <cell r="C46">
            <v>5803.5999000000002</v>
          </cell>
          <cell r="D46">
            <v>5741.1900000000005</v>
          </cell>
          <cell r="E46">
            <v>5439</v>
          </cell>
          <cell r="F46">
            <v>5487</v>
          </cell>
          <cell r="G46">
            <v>5473</v>
          </cell>
        </row>
        <row r="47">
          <cell r="A47">
            <v>161</v>
          </cell>
          <cell r="B47" t="str">
            <v>CLARK CO.</v>
          </cell>
          <cell r="C47">
            <v>132.4512</v>
          </cell>
          <cell r="D47">
            <v>132.72</v>
          </cell>
          <cell r="E47">
            <v>118</v>
          </cell>
          <cell r="F47">
            <v>121</v>
          </cell>
          <cell r="G47">
            <v>122</v>
          </cell>
        </row>
        <row r="48">
          <cell r="A48">
            <v>171</v>
          </cell>
          <cell r="B48" t="str">
            <v>OROFINO</v>
          </cell>
          <cell r="C48">
            <v>1183.0749000000001</v>
          </cell>
          <cell r="D48">
            <v>1173.69</v>
          </cell>
          <cell r="E48">
            <v>1028</v>
          </cell>
          <cell r="F48">
            <v>1135</v>
          </cell>
          <cell r="G48">
            <v>1164</v>
          </cell>
        </row>
        <row r="49">
          <cell r="A49">
            <v>181</v>
          </cell>
          <cell r="B49" t="str">
            <v>CHALLIS</v>
          </cell>
          <cell r="C49">
            <v>358.14870000000002</v>
          </cell>
          <cell r="D49">
            <v>358.46999999999997</v>
          </cell>
          <cell r="E49">
            <v>307</v>
          </cell>
          <cell r="F49">
            <v>324</v>
          </cell>
          <cell r="G49">
            <v>362</v>
          </cell>
        </row>
        <row r="50">
          <cell r="A50">
            <v>182</v>
          </cell>
          <cell r="B50" t="str">
            <v>MACKAY</v>
          </cell>
          <cell r="C50">
            <v>241.0779</v>
          </cell>
          <cell r="D50">
            <v>234.99</v>
          </cell>
          <cell r="E50">
            <v>216</v>
          </cell>
          <cell r="F50">
            <v>225</v>
          </cell>
          <cell r="G50">
            <v>241</v>
          </cell>
        </row>
        <row r="51">
          <cell r="A51">
            <v>191</v>
          </cell>
          <cell r="B51" t="str">
            <v>PRAIRIE ELEM.</v>
          </cell>
          <cell r="C51">
            <v>4.1202000000000005</v>
          </cell>
          <cell r="D51">
            <v>4.62</v>
          </cell>
          <cell r="E51">
            <v>7</v>
          </cell>
          <cell r="F51">
            <v>3</v>
          </cell>
          <cell r="G51">
            <v>2</v>
          </cell>
        </row>
        <row r="52">
          <cell r="A52">
            <v>192</v>
          </cell>
          <cell r="B52" t="str">
            <v>GLENNS FERRY</v>
          </cell>
          <cell r="C52">
            <v>441.2226</v>
          </cell>
          <cell r="D52">
            <v>438.06</v>
          </cell>
          <cell r="E52">
            <v>397</v>
          </cell>
          <cell r="F52">
            <v>422</v>
          </cell>
          <cell r="G52">
            <v>420</v>
          </cell>
        </row>
        <row r="53">
          <cell r="A53">
            <v>193</v>
          </cell>
          <cell r="B53" t="str">
            <v>MOUNTAIN HOME</v>
          </cell>
          <cell r="C53">
            <v>4070.1401999999998</v>
          </cell>
          <cell r="D53">
            <v>4036.62</v>
          </cell>
          <cell r="E53">
            <v>3620</v>
          </cell>
          <cell r="F53">
            <v>3919</v>
          </cell>
          <cell r="G53">
            <v>3915</v>
          </cell>
        </row>
        <row r="54">
          <cell r="A54">
            <v>201</v>
          </cell>
          <cell r="B54" t="str">
            <v>PRESTON</v>
          </cell>
          <cell r="C54">
            <v>2497.2422999999999</v>
          </cell>
          <cell r="D54">
            <v>2478.63</v>
          </cell>
          <cell r="E54">
            <v>2372</v>
          </cell>
          <cell r="F54">
            <v>2352</v>
          </cell>
          <cell r="G54">
            <v>2334</v>
          </cell>
        </row>
        <row r="55">
          <cell r="A55">
            <v>202</v>
          </cell>
          <cell r="B55" t="str">
            <v>WEST SIDE</v>
          </cell>
          <cell r="C55">
            <v>785.19629999999995</v>
          </cell>
          <cell r="D55">
            <v>765.03</v>
          </cell>
          <cell r="E55">
            <v>775</v>
          </cell>
          <cell r="F55">
            <v>747</v>
          </cell>
          <cell r="G55">
            <v>754</v>
          </cell>
        </row>
        <row r="56">
          <cell r="A56">
            <v>215</v>
          </cell>
          <cell r="B56" t="str">
            <v>FREMONT CO.</v>
          </cell>
          <cell r="C56">
            <v>2315.6217000000001</v>
          </cell>
          <cell r="D56">
            <v>2296.77</v>
          </cell>
          <cell r="E56">
            <v>2154</v>
          </cell>
          <cell r="F56">
            <v>2200</v>
          </cell>
          <cell r="G56">
            <v>2214</v>
          </cell>
        </row>
        <row r="57">
          <cell r="A57">
            <v>221</v>
          </cell>
          <cell r="B57" t="str">
            <v>EMMETT</v>
          </cell>
          <cell r="C57">
            <v>2537.0499000000004</v>
          </cell>
          <cell r="D57">
            <v>2507.19</v>
          </cell>
          <cell r="E57">
            <v>2479</v>
          </cell>
          <cell r="F57">
            <v>2470</v>
          </cell>
          <cell r="G57">
            <v>2450</v>
          </cell>
        </row>
        <row r="58">
          <cell r="A58">
            <v>231</v>
          </cell>
          <cell r="B58" t="str">
            <v>GOODING</v>
          </cell>
          <cell r="C58">
            <v>1430.8266000000001</v>
          </cell>
          <cell r="D58">
            <v>1412.46</v>
          </cell>
          <cell r="E58">
            <v>1302</v>
          </cell>
          <cell r="F58">
            <v>1372</v>
          </cell>
          <cell r="G58">
            <v>1365</v>
          </cell>
        </row>
        <row r="59">
          <cell r="A59">
            <v>232</v>
          </cell>
          <cell r="B59" t="str">
            <v>WENDELL</v>
          </cell>
          <cell r="C59">
            <v>1185.0047999999999</v>
          </cell>
          <cell r="D59">
            <v>1181.8799999999999</v>
          </cell>
          <cell r="E59">
            <v>1108</v>
          </cell>
          <cell r="F59">
            <v>1142</v>
          </cell>
          <cell r="G59">
            <v>1087</v>
          </cell>
        </row>
        <row r="60">
          <cell r="A60">
            <v>233</v>
          </cell>
          <cell r="B60" t="str">
            <v>HAGERMAN</v>
          </cell>
          <cell r="C60">
            <v>353.99699999999996</v>
          </cell>
          <cell r="D60">
            <v>350.7</v>
          </cell>
          <cell r="E60">
            <v>383</v>
          </cell>
          <cell r="F60">
            <v>305</v>
          </cell>
          <cell r="G60">
            <v>296</v>
          </cell>
        </row>
        <row r="61">
          <cell r="A61">
            <v>234</v>
          </cell>
          <cell r="B61" t="str">
            <v>BLISS</v>
          </cell>
          <cell r="C61">
            <v>133.20299999999997</v>
          </cell>
          <cell r="D61">
            <v>132.30000000000001</v>
          </cell>
          <cell r="E61">
            <v>102</v>
          </cell>
          <cell r="F61">
            <v>127</v>
          </cell>
          <cell r="G61">
            <v>140</v>
          </cell>
        </row>
        <row r="62">
          <cell r="A62">
            <v>242</v>
          </cell>
          <cell r="B62" t="str">
            <v>COTTONWOOD</v>
          </cell>
          <cell r="C62">
            <v>418.14570000000003</v>
          </cell>
          <cell r="D62">
            <v>415.16999999999996</v>
          </cell>
          <cell r="E62">
            <v>405</v>
          </cell>
          <cell r="F62">
            <v>389</v>
          </cell>
          <cell r="G62">
            <v>379</v>
          </cell>
        </row>
        <row r="63">
          <cell r="A63">
            <v>243</v>
          </cell>
          <cell r="B63" t="str">
            <v>SALMON RIVER</v>
          </cell>
          <cell r="C63">
            <v>133.6671</v>
          </cell>
          <cell r="D63">
            <v>132.51</v>
          </cell>
          <cell r="E63">
            <v>134</v>
          </cell>
          <cell r="F63">
            <v>134</v>
          </cell>
          <cell r="G63">
            <v>123</v>
          </cell>
        </row>
        <row r="64">
          <cell r="A64">
            <v>244</v>
          </cell>
          <cell r="B64" t="str">
            <v xml:space="preserve">MOUNTAIN VIEW </v>
          </cell>
          <cell r="C64">
            <v>1319.8100999999999</v>
          </cell>
          <cell r="D64">
            <v>1314.81</v>
          </cell>
          <cell r="E64">
            <v>1157</v>
          </cell>
          <cell r="F64">
            <v>1260</v>
          </cell>
          <cell r="G64">
            <v>1248</v>
          </cell>
        </row>
        <row r="65">
          <cell r="A65">
            <v>251</v>
          </cell>
          <cell r="B65" t="str">
            <v>JEFFERSON CO.</v>
          </cell>
          <cell r="C65">
            <v>6523.6962000000003</v>
          </cell>
          <cell r="D65">
            <v>6359.2199999999993</v>
          </cell>
          <cell r="E65">
            <v>6342</v>
          </cell>
          <cell r="F65">
            <v>6319</v>
          </cell>
          <cell r="G65">
            <v>6144</v>
          </cell>
        </row>
        <row r="66">
          <cell r="A66">
            <v>252</v>
          </cell>
          <cell r="B66" t="str">
            <v>RIRIE</v>
          </cell>
          <cell r="C66">
            <v>775.31370000000004</v>
          </cell>
          <cell r="D66">
            <v>767.97</v>
          </cell>
          <cell r="E66">
            <v>723</v>
          </cell>
          <cell r="F66">
            <v>746</v>
          </cell>
          <cell r="G66">
            <v>723</v>
          </cell>
        </row>
        <row r="67">
          <cell r="A67">
            <v>253</v>
          </cell>
          <cell r="B67" t="str">
            <v>WEST JEFFERSON</v>
          </cell>
          <cell r="C67">
            <v>628.87440000000004</v>
          </cell>
          <cell r="D67">
            <v>626.64</v>
          </cell>
          <cell r="E67">
            <v>596</v>
          </cell>
          <cell r="F67">
            <v>592</v>
          </cell>
          <cell r="G67">
            <v>598</v>
          </cell>
        </row>
        <row r="68">
          <cell r="A68">
            <v>261</v>
          </cell>
          <cell r="B68" t="str">
            <v>JEROME</v>
          </cell>
          <cell r="C68">
            <v>4314.2588999999998</v>
          </cell>
          <cell r="D68">
            <v>4248.09</v>
          </cell>
          <cell r="E68">
            <v>4079</v>
          </cell>
          <cell r="F68">
            <v>4141</v>
          </cell>
          <cell r="G68">
            <v>4062</v>
          </cell>
        </row>
        <row r="69">
          <cell r="A69">
            <v>262</v>
          </cell>
          <cell r="B69" t="str">
            <v>VALLEY</v>
          </cell>
          <cell r="C69">
            <v>617.5637999999999</v>
          </cell>
          <cell r="D69">
            <v>612.78</v>
          </cell>
          <cell r="E69">
            <v>547</v>
          </cell>
          <cell r="F69">
            <v>596</v>
          </cell>
          <cell r="G69">
            <v>606</v>
          </cell>
        </row>
        <row r="70">
          <cell r="A70">
            <v>271</v>
          </cell>
          <cell r="B70" t="str">
            <v>COEUR D'ALENE</v>
          </cell>
          <cell r="C70">
            <v>11358.2763</v>
          </cell>
          <cell r="D70">
            <v>11244.03</v>
          </cell>
          <cell r="E70">
            <v>10044</v>
          </cell>
          <cell r="F70">
            <v>11075</v>
          </cell>
          <cell r="G70">
            <v>10888</v>
          </cell>
        </row>
        <row r="71">
          <cell r="A71">
            <v>272</v>
          </cell>
          <cell r="B71" t="str">
            <v>LAKELAND</v>
          </cell>
          <cell r="C71">
            <v>4707.2885999999999</v>
          </cell>
          <cell r="D71">
            <v>4650.66</v>
          </cell>
          <cell r="E71">
            <v>4330</v>
          </cell>
          <cell r="F71">
            <v>4590</v>
          </cell>
          <cell r="G71">
            <v>4474</v>
          </cell>
        </row>
        <row r="72">
          <cell r="A72">
            <v>273</v>
          </cell>
          <cell r="B72" t="str">
            <v>POST FALLS</v>
          </cell>
          <cell r="C72">
            <v>6345.4293000000007</v>
          </cell>
          <cell r="D72">
            <v>6252.33</v>
          </cell>
          <cell r="E72">
            <v>5837</v>
          </cell>
          <cell r="F72">
            <v>6175</v>
          </cell>
          <cell r="G72">
            <v>6055</v>
          </cell>
        </row>
        <row r="73">
          <cell r="A73">
            <v>274</v>
          </cell>
          <cell r="B73" t="str">
            <v>KOOTENAI</v>
          </cell>
          <cell r="C73">
            <v>152.7561</v>
          </cell>
          <cell r="D73">
            <v>151.41</v>
          </cell>
          <cell r="E73">
            <v>152</v>
          </cell>
          <cell r="F73">
            <v>142</v>
          </cell>
          <cell r="G73">
            <v>143</v>
          </cell>
        </row>
        <row r="74">
          <cell r="A74">
            <v>281</v>
          </cell>
          <cell r="B74" t="str">
            <v>MOSCOW</v>
          </cell>
          <cell r="C74">
            <v>2408.4857999999999</v>
          </cell>
          <cell r="D74">
            <v>2401.98</v>
          </cell>
          <cell r="E74">
            <v>2160</v>
          </cell>
          <cell r="F74">
            <v>2299</v>
          </cell>
          <cell r="G74">
            <v>2364</v>
          </cell>
        </row>
        <row r="75">
          <cell r="A75">
            <v>282</v>
          </cell>
          <cell r="B75" t="str">
            <v>GENESEE</v>
          </cell>
          <cell r="C75">
            <v>329.72730000000001</v>
          </cell>
          <cell r="D75">
            <v>326.13</v>
          </cell>
          <cell r="E75">
            <v>305</v>
          </cell>
          <cell r="F75">
            <v>319</v>
          </cell>
          <cell r="G75">
            <v>300</v>
          </cell>
        </row>
        <row r="76">
          <cell r="A76">
            <v>283</v>
          </cell>
          <cell r="B76" t="str">
            <v>KENDRICK</v>
          </cell>
          <cell r="C76">
            <v>255.27179999999998</v>
          </cell>
          <cell r="D76">
            <v>251.57999999999998</v>
          </cell>
          <cell r="E76">
            <v>246</v>
          </cell>
          <cell r="F76">
            <v>248</v>
          </cell>
          <cell r="G76">
            <v>238</v>
          </cell>
        </row>
        <row r="77">
          <cell r="A77">
            <v>285</v>
          </cell>
          <cell r="B77" t="str">
            <v>POTLATCH</v>
          </cell>
          <cell r="C77">
            <v>485.04750000000001</v>
          </cell>
          <cell r="D77">
            <v>477.75</v>
          </cell>
          <cell r="E77">
            <v>434</v>
          </cell>
          <cell r="F77">
            <v>479</v>
          </cell>
          <cell r="G77">
            <v>470</v>
          </cell>
        </row>
        <row r="78">
          <cell r="A78">
            <v>287</v>
          </cell>
          <cell r="B78" t="str">
            <v>TROY</v>
          </cell>
          <cell r="C78">
            <v>291.14189999999996</v>
          </cell>
          <cell r="D78">
            <v>285.39</v>
          </cell>
          <cell r="E78">
            <v>272</v>
          </cell>
          <cell r="F78">
            <v>288</v>
          </cell>
          <cell r="G78">
            <v>272</v>
          </cell>
        </row>
        <row r="79">
          <cell r="A79">
            <v>288</v>
          </cell>
          <cell r="B79" t="str">
            <v>WHITEPINE</v>
          </cell>
          <cell r="C79">
            <v>246.27959999999999</v>
          </cell>
          <cell r="D79">
            <v>242.76</v>
          </cell>
          <cell r="E79">
            <v>218</v>
          </cell>
          <cell r="F79">
            <v>236</v>
          </cell>
          <cell r="G79">
            <v>241</v>
          </cell>
        </row>
        <row r="80">
          <cell r="A80">
            <v>291</v>
          </cell>
          <cell r="B80" t="str">
            <v>SALMON</v>
          </cell>
          <cell r="C80">
            <v>818.0634</v>
          </cell>
          <cell r="D80">
            <v>813.54</v>
          </cell>
          <cell r="E80">
            <v>685</v>
          </cell>
          <cell r="F80">
            <v>778</v>
          </cell>
          <cell r="G80">
            <v>802</v>
          </cell>
        </row>
        <row r="81">
          <cell r="A81">
            <v>292</v>
          </cell>
          <cell r="B81" t="str">
            <v>SOUTH LEMHI</v>
          </cell>
          <cell r="C81">
            <v>108.86820000000002</v>
          </cell>
          <cell r="D81">
            <v>105.42</v>
          </cell>
          <cell r="E81">
            <v>110</v>
          </cell>
          <cell r="F81">
            <v>103</v>
          </cell>
          <cell r="G81">
            <v>102</v>
          </cell>
        </row>
        <row r="82">
          <cell r="A82">
            <v>302</v>
          </cell>
          <cell r="B82" t="str">
            <v>NEZPERCE</v>
          </cell>
          <cell r="C82">
            <v>162.20190000000002</v>
          </cell>
          <cell r="D82">
            <v>159.39000000000001</v>
          </cell>
          <cell r="E82">
            <v>161</v>
          </cell>
          <cell r="F82">
            <v>159</v>
          </cell>
          <cell r="G82">
            <v>146</v>
          </cell>
        </row>
        <row r="83">
          <cell r="A83">
            <v>304</v>
          </cell>
          <cell r="B83" t="str">
            <v>KAMIAH</v>
          </cell>
          <cell r="C83">
            <v>444.65609999999998</v>
          </cell>
          <cell r="D83">
            <v>445.40999999999997</v>
          </cell>
          <cell r="E83">
            <v>407</v>
          </cell>
          <cell r="F83">
            <v>406</v>
          </cell>
          <cell r="G83">
            <v>422</v>
          </cell>
        </row>
        <row r="84">
          <cell r="A84">
            <v>305</v>
          </cell>
          <cell r="B84" t="str">
            <v>HIGHLAND</v>
          </cell>
          <cell r="C84">
            <v>180.6063</v>
          </cell>
          <cell r="D84">
            <v>177.03</v>
          </cell>
          <cell r="E84">
            <v>162</v>
          </cell>
          <cell r="F84">
            <v>171</v>
          </cell>
          <cell r="G84">
            <v>171</v>
          </cell>
        </row>
        <row r="85">
          <cell r="A85">
            <v>312</v>
          </cell>
          <cell r="B85" t="str">
            <v>SHOSHONE</v>
          </cell>
          <cell r="C85">
            <v>531.94890000000009</v>
          </cell>
          <cell r="D85">
            <v>531.09</v>
          </cell>
          <cell r="E85">
            <v>496</v>
          </cell>
          <cell r="F85">
            <v>488</v>
          </cell>
          <cell r="G85">
            <v>498</v>
          </cell>
        </row>
        <row r="86">
          <cell r="A86">
            <v>314</v>
          </cell>
          <cell r="B86" t="str">
            <v>DIETRICH</v>
          </cell>
          <cell r="C86">
            <v>221.655</v>
          </cell>
          <cell r="D86">
            <v>220.5</v>
          </cell>
          <cell r="E86">
            <v>209</v>
          </cell>
          <cell r="F86">
            <v>202</v>
          </cell>
          <cell r="G86">
            <v>216</v>
          </cell>
        </row>
        <row r="87">
          <cell r="A87">
            <v>316</v>
          </cell>
          <cell r="B87" t="str">
            <v>RICHFIELD</v>
          </cell>
          <cell r="C87">
            <v>207.0831</v>
          </cell>
          <cell r="D87">
            <v>208.10999999999999</v>
          </cell>
          <cell r="E87">
            <v>187</v>
          </cell>
          <cell r="F87">
            <v>210</v>
          </cell>
          <cell r="G87">
            <v>192</v>
          </cell>
        </row>
        <row r="88">
          <cell r="A88">
            <v>321</v>
          </cell>
          <cell r="B88" t="str">
            <v>MADISON</v>
          </cell>
          <cell r="C88">
            <v>5669.9265000000005</v>
          </cell>
          <cell r="D88">
            <v>5620.65</v>
          </cell>
          <cell r="E88">
            <v>5371</v>
          </cell>
          <cell r="F88">
            <v>5419</v>
          </cell>
          <cell r="G88">
            <v>5271</v>
          </cell>
        </row>
        <row r="89">
          <cell r="A89">
            <v>322</v>
          </cell>
          <cell r="B89" t="str">
            <v>SUGAR-SALEM</v>
          </cell>
          <cell r="C89">
            <v>1713.2934</v>
          </cell>
          <cell r="D89">
            <v>1695.54</v>
          </cell>
          <cell r="E89">
            <v>1593</v>
          </cell>
          <cell r="F89">
            <v>1597</v>
          </cell>
          <cell r="G89">
            <v>1631</v>
          </cell>
        </row>
        <row r="90">
          <cell r="A90">
            <v>331</v>
          </cell>
          <cell r="B90" t="str">
            <v>MINIDOKA CO.</v>
          </cell>
          <cell r="C90">
            <v>4521.5771999999997</v>
          </cell>
          <cell r="D90">
            <v>4471.32</v>
          </cell>
          <cell r="E90">
            <v>4266</v>
          </cell>
          <cell r="F90">
            <v>4315</v>
          </cell>
          <cell r="G90">
            <v>4257</v>
          </cell>
        </row>
        <row r="91">
          <cell r="A91">
            <v>340</v>
          </cell>
          <cell r="B91" t="str">
            <v>LEWISTON</v>
          </cell>
          <cell r="C91">
            <v>5012.6391000000003</v>
          </cell>
          <cell r="D91">
            <v>4966.71</v>
          </cell>
          <cell r="E91">
            <v>4630</v>
          </cell>
          <cell r="F91">
            <v>4788</v>
          </cell>
          <cell r="G91">
            <v>4753</v>
          </cell>
        </row>
        <row r="92">
          <cell r="A92">
            <v>341</v>
          </cell>
          <cell r="B92" t="str">
            <v>LAPWAI</v>
          </cell>
          <cell r="C92">
            <v>537.33120000000008</v>
          </cell>
          <cell r="D92">
            <v>531.72</v>
          </cell>
          <cell r="E92">
            <v>488</v>
          </cell>
          <cell r="F92">
            <v>518</v>
          </cell>
          <cell r="G92">
            <v>518</v>
          </cell>
        </row>
        <row r="93">
          <cell r="A93">
            <v>342</v>
          </cell>
          <cell r="B93" t="str">
            <v>CULDESAC</v>
          </cell>
          <cell r="C93">
            <v>107.7741</v>
          </cell>
          <cell r="D93">
            <v>105.21000000000001</v>
          </cell>
          <cell r="E93">
            <v>115</v>
          </cell>
          <cell r="F93">
            <v>107</v>
          </cell>
          <cell r="G93">
            <v>90</v>
          </cell>
        </row>
        <row r="94">
          <cell r="A94">
            <v>351</v>
          </cell>
          <cell r="B94" t="str">
            <v>ONEIDA</v>
          </cell>
          <cell r="C94">
            <v>3863.3364000000001</v>
          </cell>
          <cell r="D94">
            <v>3381.84</v>
          </cell>
          <cell r="E94">
            <v>7877</v>
          </cell>
          <cell r="F94">
            <v>3329</v>
          </cell>
          <cell r="G94">
            <v>2381</v>
          </cell>
        </row>
        <row r="95">
          <cell r="A95">
            <v>363</v>
          </cell>
          <cell r="B95" t="str">
            <v>MARSING</v>
          </cell>
          <cell r="C95">
            <v>893.39460000000008</v>
          </cell>
          <cell r="D95">
            <v>883.26</v>
          </cell>
          <cell r="E95">
            <v>842</v>
          </cell>
          <cell r="F95">
            <v>847</v>
          </cell>
          <cell r="G95">
            <v>853</v>
          </cell>
        </row>
        <row r="96">
          <cell r="A96">
            <v>364</v>
          </cell>
          <cell r="B96" t="str">
            <v>PLEASANT VALLEY</v>
          </cell>
          <cell r="C96">
            <v>9.8091000000000008</v>
          </cell>
          <cell r="D96">
            <v>10.709999999999999</v>
          </cell>
          <cell r="E96">
            <v>11</v>
          </cell>
          <cell r="F96">
            <v>8</v>
          </cell>
          <cell r="G96">
            <v>6</v>
          </cell>
        </row>
        <row r="97">
          <cell r="A97">
            <v>365</v>
          </cell>
          <cell r="B97" t="str">
            <v>BRUNEAU GR-VIEW</v>
          </cell>
          <cell r="C97">
            <v>324.8322</v>
          </cell>
          <cell r="D97">
            <v>323.82</v>
          </cell>
          <cell r="E97">
            <v>306</v>
          </cell>
          <cell r="F97">
            <v>312</v>
          </cell>
          <cell r="G97">
            <v>302</v>
          </cell>
        </row>
        <row r="98">
          <cell r="A98">
            <v>370</v>
          </cell>
          <cell r="B98" t="str">
            <v>HOMEDALE</v>
          </cell>
          <cell r="C98">
            <v>1288.8644999999999</v>
          </cell>
          <cell r="D98">
            <v>1269.45</v>
          </cell>
          <cell r="E98">
            <v>1225</v>
          </cell>
          <cell r="F98">
            <v>1224</v>
          </cell>
          <cell r="G98">
            <v>1209</v>
          </cell>
        </row>
        <row r="99">
          <cell r="A99">
            <v>371</v>
          </cell>
          <cell r="B99" t="str">
            <v>PAYETTE</v>
          </cell>
          <cell r="C99">
            <v>1523.8860000000002</v>
          </cell>
          <cell r="D99">
            <v>1524.6</v>
          </cell>
          <cell r="E99">
            <v>1288</v>
          </cell>
          <cell r="F99">
            <v>1390</v>
          </cell>
          <cell r="G99">
            <v>1556</v>
          </cell>
        </row>
        <row r="100">
          <cell r="A100">
            <v>372</v>
          </cell>
          <cell r="B100" t="str">
            <v>NEW PLYMOUTH</v>
          </cell>
          <cell r="C100">
            <v>1042.9796999999999</v>
          </cell>
          <cell r="D100">
            <v>1032.57</v>
          </cell>
          <cell r="E100">
            <v>962</v>
          </cell>
          <cell r="F100">
            <v>969</v>
          </cell>
          <cell r="G100">
            <v>994</v>
          </cell>
        </row>
        <row r="101">
          <cell r="A101">
            <v>373</v>
          </cell>
          <cell r="B101" t="str">
            <v>FRUITLAND</v>
          </cell>
          <cell r="C101">
            <v>1823.4929999999999</v>
          </cell>
          <cell r="D101">
            <v>1812.3</v>
          </cell>
          <cell r="E101">
            <v>1639</v>
          </cell>
          <cell r="F101">
            <v>1665</v>
          </cell>
          <cell r="G101">
            <v>1762</v>
          </cell>
        </row>
        <row r="102">
          <cell r="A102">
            <v>381</v>
          </cell>
          <cell r="B102" t="str">
            <v>AMERICAN FALLS</v>
          </cell>
          <cell r="C102">
            <v>1585.4160000000002</v>
          </cell>
          <cell r="D102">
            <v>1566.6</v>
          </cell>
          <cell r="E102">
            <v>1512</v>
          </cell>
          <cell r="F102">
            <v>1553</v>
          </cell>
          <cell r="G102">
            <v>1467</v>
          </cell>
        </row>
        <row r="103">
          <cell r="A103">
            <v>382</v>
          </cell>
          <cell r="B103" t="str">
            <v>ROCKLAND</v>
          </cell>
          <cell r="C103">
            <v>184.7475</v>
          </cell>
          <cell r="D103">
            <v>183.75</v>
          </cell>
          <cell r="E103">
            <v>171</v>
          </cell>
          <cell r="F103">
            <v>172</v>
          </cell>
          <cell r="G103">
            <v>178</v>
          </cell>
        </row>
        <row r="104">
          <cell r="A104">
            <v>383</v>
          </cell>
          <cell r="B104" t="str">
            <v>ARBON ELEM.</v>
          </cell>
          <cell r="C104">
            <v>17.6526</v>
          </cell>
          <cell r="D104">
            <v>18.059999999999999</v>
          </cell>
          <cell r="E104">
            <v>17</v>
          </cell>
          <cell r="F104">
            <v>15</v>
          </cell>
          <cell r="G104">
            <v>16</v>
          </cell>
        </row>
        <row r="105">
          <cell r="A105">
            <v>391</v>
          </cell>
          <cell r="B105" t="str">
            <v>KELLOGG</v>
          </cell>
          <cell r="C105">
            <v>1149.5693999999999</v>
          </cell>
          <cell r="D105">
            <v>1141.1399999999999</v>
          </cell>
          <cell r="E105">
            <v>1022</v>
          </cell>
          <cell r="F105">
            <v>1091</v>
          </cell>
          <cell r="G105">
            <v>1114</v>
          </cell>
        </row>
        <row r="106">
          <cell r="A106">
            <v>392</v>
          </cell>
          <cell r="B106" t="str">
            <v>MULLAN</v>
          </cell>
          <cell r="C106">
            <v>104.2713</v>
          </cell>
          <cell r="D106">
            <v>103.53</v>
          </cell>
          <cell r="E106">
            <v>88</v>
          </cell>
          <cell r="F106">
            <v>101</v>
          </cell>
          <cell r="G106">
            <v>99</v>
          </cell>
        </row>
        <row r="107">
          <cell r="A107">
            <v>393</v>
          </cell>
          <cell r="B107" t="str">
            <v>WALLACE</v>
          </cell>
          <cell r="C107">
            <v>515.41140000000007</v>
          </cell>
          <cell r="D107">
            <v>515.34</v>
          </cell>
          <cell r="E107">
            <v>460</v>
          </cell>
          <cell r="F107">
            <v>496</v>
          </cell>
          <cell r="G107">
            <v>495</v>
          </cell>
        </row>
        <row r="108">
          <cell r="A108">
            <v>394</v>
          </cell>
          <cell r="B108" t="str">
            <v>AVERY</v>
          </cell>
          <cell r="C108">
            <v>21.023099999999999</v>
          </cell>
          <cell r="D108">
            <v>19.11</v>
          </cell>
          <cell r="E108">
            <v>23</v>
          </cell>
          <cell r="F108">
            <v>24</v>
          </cell>
          <cell r="G108">
            <v>18</v>
          </cell>
        </row>
        <row r="109">
          <cell r="A109">
            <v>401</v>
          </cell>
          <cell r="B109" t="str">
            <v>TETON CO.</v>
          </cell>
          <cell r="C109">
            <v>1942.2459000000003</v>
          </cell>
          <cell r="D109">
            <v>1910.79</v>
          </cell>
          <cell r="E109">
            <v>1799</v>
          </cell>
          <cell r="F109">
            <v>1899</v>
          </cell>
          <cell r="G109">
            <v>1833</v>
          </cell>
        </row>
        <row r="110">
          <cell r="A110">
            <v>411</v>
          </cell>
          <cell r="B110" t="str">
            <v>TWIN FALLS</v>
          </cell>
          <cell r="C110">
            <v>10014.755099999998</v>
          </cell>
          <cell r="D110">
            <v>9872.3100000000013</v>
          </cell>
          <cell r="E110">
            <v>9231</v>
          </cell>
          <cell r="F110">
            <v>9620</v>
          </cell>
          <cell r="G110">
            <v>9488</v>
          </cell>
        </row>
        <row r="111">
          <cell r="A111">
            <v>412</v>
          </cell>
          <cell r="B111" t="str">
            <v>BUHL</v>
          </cell>
          <cell r="C111">
            <v>1345.7912999999999</v>
          </cell>
          <cell r="D111">
            <v>1342.53</v>
          </cell>
          <cell r="E111">
            <v>1222</v>
          </cell>
          <cell r="F111">
            <v>1279</v>
          </cell>
          <cell r="G111">
            <v>1256</v>
          </cell>
        </row>
        <row r="112">
          <cell r="A112">
            <v>413</v>
          </cell>
          <cell r="B112" t="str">
            <v>FILER</v>
          </cell>
          <cell r="C112">
            <v>1746.444</v>
          </cell>
          <cell r="D112">
            <v>1730.4</v>
          </cell>
          <cell r="E112">
            <v>1596</v>
          </cell>
          <cell r="F112">
            <v>1647</v>
          </cell>
          <cell r="G112">
            <v>1677</v>
          </cell>
        </row>
        <row r="113">
          <cell r="A113">
            <v>414</v>
          </cell>
          <cell r="B113" t="str">
            <v>KIMBERLY</v>
          </cell>
          <cell r="C113">
            <v>2100.5355</v>
          </cell>
          <cell r="D113">
            <v>2069.5500000000002</v>
          </cell>
          <cell r="E113">
            <v>1887</v>
          </cell>
          <cell r="F113">
            <v>2097</v>
          </cell>
          <cell r="G113">
            <v>1994</v>
          </cell>
        </row>
        <row r="114">
          <cell r="A114">
            <v>415</v>
          </cell>
          <cell r="B114" t="str">
            <v>HANSEN</v>
          </cell>
          <cell r="C114">
            <v>354.3057</v>
          </cell>
          <cell r="D114">
            <v>352.16999999999996</v>
          </cell>
          <cell r="E114">
            <v>348</v>
          </cell>
          <cell r="F114">
            <v>333</v>
          </cell>
          <cell r="G114">
            <v>320</v>
          </cell>
        </row>
        <row r="115">
          <cell r="A115">
            <v>416</v>
          </cell>
          <cell r="B115" t="str">
            <v>THREE CREEK</v>
          </cell>
          <cell r="C115">
            <v>6.1635</v>
          </cell>
          <cell r="D115">
            <v>7.35</v>
          </cell>
          <cell r="E115">
            <v>3</v>
          </cell>
          <cell r="F115">
            <v>6</v>
          </cell>
          <cell r="G115">
            <v>6</v>
          </cell>
        </row>
        <row r="116">
          <cell r="A116">
            <v>417</v>
          </cell>
          <cell r="B116" t="str">
            <v>CASTLEFORD</v>
          </cell>
          <cell r="C116">
            <v>351.41399999999999</v>
          </cell>
          <cell r="D116">
            <v>344.4</v>
          </cell>
          <cell r="E116">
            <v>336</v>
          </cell>
          <cell r="F116">
            <v>334</v>
          </cell>
          <cell r="G116">
            <v>354</v>
          </cell>
        </row>
        <row r="117">
          <cell r="A117">
            <v>418</v>
          </cell>
          <cell r="B117" t="str">
            <v>MURTAUGH</v>
          </cell>
          <cell r="C117">
            <v>385.99259999999998</v>
          </cell>
          <cell r="D117">
            <v>375.06</v>
          </cell>
          <cell r="E117">
            <v>387</v>
          </cell>
          <cell r="F117">
            <v>362</v>
          </cell>
          <cell r="G117">
            <v>363</v>
          </cell>
        </row>
        <row r="118">
          <cell r="A118">
            <v>421</v>
          </cell>
          <cell r="B118" t="str">
            <v>McCALL DONNELLY</v>
          </cell>
          <cell r="C118">
            <v>1344.9156</v>
          </cell>
          <cell r="D118">
            <v>1305.3600000000001</v>
          </cell>
          <cell r="E118">
            <v>1282</v>
          </cell>
          <cell r="F118">
            <v>1327</v>
          </cell>
          <cell r="G118">
            <v>1288</v>
          </cell>
        </row>
        <row r="119">
          <cell r="A119">
            <v>422</v>
          </cell>
          <cell r="B119" t="str">
            <v>CASCADE</v>
          </cell>
          <cell r="C119">
            <v>237.0438</v>
          </cell>
          <cell r="D119">
            <v>234.78</v>
          </cell>
          <cell r="E119">
            <v>230</v>
          </cell>
          <cell r="F119">
            <v>204</v>
          </cell>
          <cell r="G119">
            <v>226</v>
          </cell>
        </row>
        <row r="120">
          <cell r="A120">
            <v>431</v>
          </cell>
          <cell r="B120" t="str">
            <v>WEISER</v>
          </cell>
          <cell r="C120">
            <v>1635.6857999999997</v>
          </cell>
          <cell r="D120">
            <v>1624.98</v>
          </cell>
          <cell r="E120">
            <v>1478</v>
          </cell>
          <cell r="F120">
            <v>1568</v>
          </cell>
          <cell r="G120">
            <v>1574</v>
          </cell>
        </row>
        <row r="121">
          <cell r="A121">
            <v>432</v>
          </cell>
          <cell r="B121" t="str">
            <v>CAMBRIDGE</v>
          </cell>
          <cell r="C121">
            <v>151.07820000000001</v>
          </cell>
          <cell r="D121">
            <v>147.42000000000002</v>
          </cell>
          <cell r="E121">
            <v>176</v>
          </cell>
          <cell r="F121">
            <v>129</v>
          </cell>
          <cell r="G121">
            <v>130</v>
          </cell>
        </row>
        <row r="122">
          <cell r="A122">
            <v>433</v>
          </cell>
          <cell r="B122" t="str">
            <v>MIDVALE</v>
          </cell>
          <cell r="C122">
            <v>131.14920000000001</v>
          </cell>
          <cell r="D122">
            <v>128.52000000000001</v>
          </cell>
          <cell r="E122">
            <v>130</v>
          </cell>
          <cell r="F122">
            <v>118</v>
          </cell>
          <cell r="G122">
            <v>126</v>
          </cell>
        </row>
        <row r="123">
          <cell r="A123">
            <v>451</v>
          </cell>
          <cell r="B123" t="str">
            <v xml:space="preserve">VICTORY CHARTER </v>
          </cell>
          <cell r="C123">
            <v>415.87980000000005</v>
          </cell>
          <cell r="D123">
            <v>415.38</v>
          </cell>
          <cell r="E123">
            <v>364</v>
          </cell>
          <cell r="F123">
            <v>395</v>
          </cell>
          <cell r="G123">
            <v>406</v>
          </cell>
        </row>
        <row r="124">
          <cell r="A124">
            <v>452</v>
          </cell>
          <cell r="B124" t="str">
            <v>IDAHO VIRTUAL ACADEMY</v>
          </cell>
          <cell r="C124">
            <v>2460.2424000000001</v>
          </cell>
          <cell r="D124">
            <v>2386.44</v>
          </cell>
          <cell r="E124">
            <v>3818</v>
          </cell>
          <cell r="F124">
            <v>1736</v>
          </cell>
          <cell r="G124">
            <v>1862</v>
          </cell>
        </row>
        <row r="125">
          <cell r="A125">
            <v>453</v>
          </cell>
          <cell r="B125" t="str">
            <v>IDAHO VIRTUAL HS  Richard McKenna</v>
          </cell>
          <cell r="C125">
            <v>527.98410000000001</v>
          </cell>
          <cell r="D125">
            <v>504.21</v>
          </cell>
          <cell r="E125">
            <v>564</v>
          </cell>
          <cell r="F125">
            <v>503</v>
          </cell>
          <cell r="G125">
            <v>461</v>
          </cell>
        </row>
        <row r="126">
          <cell r="A126">
            <v>454</v>
          </cell>
          <cell r="B126" t="str">
            <v>ROLLING HILLS PUBLIC CHARTER</v>
          </cell>
          <cell r="C126">
            <v>269.45519999999999</v>
          </cell>
          <cell r="D126">
            <v>267.12</v>
          </cell>
          <cell r="E126">
            <v>260</v>
          </cell>
          <cell r="F126">
            <v>246</v>
          </cell>
          <cell r="G126">
            <v>246</v>
          </cell>
        </row>
        <row r="127">
          <cell r="A127">
            <v>455</v>
          </cell>
          <cell r="B127" t="str">
            <v xml:space="preserve">COMPAS PUBLIC CHARTER </v>
          </cell>
          <cell r="C127">
            <v>1149.855</v>
          </cell>
          <cell r="D127">
            <v>1102.5</v>
          </cell>
          <cell r="E127">
            <v>1211</v>
          </cell>
          <cell r="F127">
            <v>1165</v>
          </cell>
          <cell r="G127">
            <v>1080</v>
          </cell>
        </row>
        <row r="128">
          <cell r="A128">
            <v>456</v>
          </cell>
          <cell r="B128" t="str">
            <v>FALCON RIDGE PUBLIC CHARTER</v>
          </cell>
          <cell r="C128">
            <v>289.47239999999999</v>
          </cell>
          <cell r="D128">
            <v>286.44</v>
          </cell>
          <cell r="E128">
            <v>274</v>
          </cell>
          <cell r="F128">
            <v>270</v>
          </cell>
          <cell r="G128">
            <v>273</v>
          </cell>
        </row>
        <row r="129">
          <cell r="A129">
            <v>457</v>
          </cell>
          <cell r="B129" t="str">
            <v xml:space="preserve">INSPIRE VIRTUAL CHARTER </v>
          </cell>
          <cell r="C129">
            <v>1279.1268</v>
          </cell>
          <cell r="D129">
            <v>1228.08</v>
          </cell>
          <cell r="E129">
            <v>1830</v>
          </cell>
          <cell r="F129">
            <v>1048</v>
          </cell>
          <cell r="G129">
            <v>983</v>
          </cell>
        </row>
        <row r="130">
          <cell r="A130">
            <v>458</v>
          </cell>
          <cell r="B130" t="str">
            <v xml:space="preserve">LIBERTY CHARTER </v>
          </cell>
          <cell r="C130">
            <v>433.66679999999997</v>
          </cell>
          <cell r="D130">
            <v>430.08000000000004</v>
          </cell>
          <cell r="E130">
            <v>397</v>
          </cell>
          <cell r="F130">
            <v>411</v>
          </cell>
          <cell r="G130">
            <v>413</v>
          </cell>
        </row>
        <row r="131">
          <cell r="A131">
            <v>460</v>
          </cell>
          <cell r="B131" t="str">
            <v xml:space="preserve">THE ACADEMY </v>
          </cell>
          <cell r="C131">
            <v>577.16819999999996</v>
          </cell>
          <cell r="D131">
            <v>567.41999999999996</v>
          </cell>
          <cell r="E131">
            <v>540</v>
          </cell>
          <cell r="F131">
            <v>538</v>
          </cell>
          <cell r="G131">
            <v>552</v>
          </cell>
        </row>
        <row r="132">
          <cell r="A132">
            <v>461</v>
          </cell>
          <cell r="B132" t="str">
            <v xml:space="preserve">TAYLORS CROSSING CHARTER </v>
          </cell>
          <cell r="C132">
            <v>392.40390000000002</v>
          </cell>
          <cell r="D132">
            <v>394.59000000000003</v>
          </cell>
          <cell r="E132">
            <v>347</v>
          </cell>
          <cell r="F132">
            <v>369</v>
          </cell>
          <cell r="G132">
            <v>367</v>
          </cell>
        </row>
        <row r="133">
          <cell r="A133">
            <v>462</v>
          </cell>
          <cell r="B133" t="str">
            <v>XAVIER CHARTER SCHOOL</v>
          </cell>
          <cell r="C133">
            <v>737.02440000000001</v>
          </cell>
          <cell r="D133">
            <v>731.64</v>
          </cell>
          <cell r="E133">
            <v>670</v>
          </cell>
          <cell r="F133">
            <v>701</v>
          </cell>
          <cell r="G133">
            <v>700</v>
          </cell>
        </row>
        <row r="134">
          <cell r="A134">
            <v>463</v>
          </cell>
          <cell r="B134" t="str">
            <v>VISION CHARTER SCHOOL</v>
          </cell>
          <cell r="C134">
            <v>759.07650000000012</v>
          </cell>
          <cell r="D134">
            <v>748.65</v>
          </cell>
          <cell r="E134">
            <v>730</v>
          </cell>
          <cell r="F134">
            <v>720</v>
          </cell>
          <cell r="G134">
            <v>719</v>
          </cell>
        </row>
        <row r="135">
          <cell r="A135">
            <v>464</v>
          </cell>
          <cell r="B135" t="str">
            <v>WHITE PINE CHARTER SCHOOL</v>
          </cell>
          <cell r="C135">
            <v>584.48879999999997</v>
          </cell>
          <cell r="D135">
            <v>560.28</v>
          </cell>
          <cell r="E135">
            <v>631</v>
          </cell>
          <cell r="F135">
            <v>600</v>
          </cell>
          <cell r="G135">
            <v>532</v>
          </cell>
        </row>
        <row r="136">
          <cell r="A136">
            <v>465</v>
          </cell>
          <cell r="B136" t="str">
            <v>NORTH VALLEY ACADEMY</v>
          </cell>
          <cell r="C136">
            <v>244.23419999999999</v>
          </cell>
          <cell r="D136">
            <v>244.02</v>
          </cell>
          <cell r="E136">
            <v>225</v>
          </cell>
          <cell r="F136">
            <v>242</v>
          </cell>
          <cell r="G136">
            <v>223</v>
          </cell>
        </row>
        <row r="137">
          <cell r="A137">
            <v>466</v>
          </cell>
          <cell r="B137" t="str">
            <v>iSUCCEED VIRTUAL HIGH SCHOOL</v>
          </cell>
          <cell r="C137">
            <v>699.51</v>
          </cell>
          <cell r="D137">
            <v>651</v>
          </cell>
          <cell r="E137">
            <v>978</v>
          </cell>
          <cell r="F137">
            <v>657</v>
          </cell>
          <cell r="G137">
            <v>559</v>
          </cell>
        </row>
        <row r="138">
          <cell r="A138">
            <v>468</v>
          </cell>
          <cell r="B138" t="str">
            <v>IDAHO SCIENCE &amp; TECHNOLOGY</v>
          </cell>
          <cell r="C138">
            <v>302.82209999999998</v>
          </cell>
          <cell r="D138">
            <v>290.01</v>
          </cell>
          <cell r="E138">
            <v>314</v>
          </cell>
          <cell r="F138">
            <v>339</v>
          </cell>
          <cell r="G138">
            <v>280</v>
          </cell>
        </row>
        <row r="139">
          <cell r="A139">
            <v>469</v>
          </cell>
          <cell r="B139" t="str">
            <v>IDAHO VIRTUAL ED PARTNERS ICONN</v>
          </cell>
          <cell r="C139">
            <v>255.37259999999998</v>
          </cell>
          <cell r="D139">
            <v>249.06</v>
          </cell>
          <cell r="E139">
            <v>312</v>
          </cell>
          <cell r="F139">
            <v>237</v>
          </cell>
          <cell r="G139">
            <v>227</v>
          </cell>
        </row>
        <row r="140">
          <cell r="A140">
            <v>470</v>
          </cell>
          <cell r="B140" t="str">
            <v>KOOTENAI BRIDGE ACADEMY</v>
          </cell>
          <cell r="C140">
            <v>302.75069999999999</v>
          </cell>
          <cell r="D140">
            <v>299.66999999999996</v>
          </cell>
          <cell r="E140">
            <v>349</v>
          </cell>
          <cell r="F140">
            <v>287</v>
          </cell>
          <cell r="G140">
            <v>275</v>
          </cell>
        </row>
        <row r="141">
          <cell r="A141">
            <v>472</v>
          </cell>
          <cell r="B141" t="str">
            <v>PALOUSE PRAIRIE SCHOOL</v>
          </cell>
          <cell r="C141">
            <v>198.58019999999999</v>
          </cell>
          <cell r="D141">
            <v>193.62</v>
          </cell>
          <cell r="E141">
            <v>191</v>
          </cell>
          <cell r="F141">
            <v>187</v>
          </cell>
          <cell r="G141">
            <v>183</v>
          </cell>
        </row>
        <row r="142">
          <cell r="A142">
            <v>473</v>
          </cell>
          <cell r="B142" t="str">
            <v>THE VILLAGE CHARTER SCHOOL</v>
          </cell>
          <cell r="C142">
            <v>396.24269999999996</v>
          </cell>
          <cell r="D142">
            <v>387.87</v>
          </cell>
          <cell r="E142">
            <v>245</v>
          </cell>
          <cell r="F142">
            <v>328</v>
          </cell>
          <cell r="G142">
            <v>487</v>
          </cell>
        </row>
        <row r="143">
          <cell r="A143">
            <v>474</v>
          </cell>
          <cell r="B143" t="str">
            <v>MONTICELLO MONTESSORI</v>
          </cell>
          <cell r="C143">
            <v>237.58980000000003</v>
          </cell>
          <cell r="D143">
            <v>226.38</v>
          </cell>
          <cell r="E143">
            <v>213</v>
          </cell>
          <cell r="F143">
            <v>270</v>
          </cell>
          <cell r="G143">
            <v>232</v>
          </cell>
        </row>
        <row r="144">
          <cell r="A144">
            <v>475</v>
          </cell>
          <cell r="B144" t="str">
            <v>SAGE CHARTER SCHOOL</v>
          </cell>
          <cell r="C144">
            <v>1048.9458</v>
          </cell>
          <cell r="D144">
            <v>1036.98</v>
          </cell>
          <cell r="E144">
            <v>979</v>
          </cell>
          <cell r="F144">
            <v>981</v>
          </cell>
          <cell r="G144">
            <v>993</v>
          </cell>
        </row>
        <row r="145">
          <cell r="A145">
            <v>476</v>
          </cell>
          <cell r="B145" t="str">
            <v>ANOTHER CHOICE VIRTUAL CHARTER</v>
          </cell>
          <cell r="C145">
            <v>537.11280000000011</v>
          </cell>
          <cell r="D145">
            <v>526.68000000000006</v>
          </cell>
          <cell r="E145">
            <v>509</v>
          </cell>
          <cell r="F145">
            <v>487</v>
          </cell>
          <cell r="G145">
            <v>522</v>
          </cell>
        </row>
        <row r="146">
          <cell r="A146">
            <v>477</v>
          </cell>
          <cell r="B146" t="str">
            <v xml:space="preserve">BLACKFOOT CHARTER CONMMUNITY </v>
          </cell>
          <cell r="C146">
            <v>591.82619999999997</v>
          </cell>
          <cell r="D146">
            <v>584.22</v>
          </cell>
          <cell r="E146">
            <v>441</v>
          </cell>
          <cell r="F146">
            <v>545</v>
          </cell>
          <cell r="G146">
            <v>637</v>
          </cell>
        </row>
        <row r="147">
          <cell r="A147">
            <v>478</v>
          </cell>
          <cell r="B147" t="str">
            <v>LEGACY CHARTER SCHOOL</v>
          </cell>
          <cell r="C147">
            <v>313.71900000000005</v>
          </cell>
          <cell r="D147">
            <v>312.89999999999998</v>
          </cell>
          <cell r="E147">
            <v>276</v>
          </cell>
          <cell r="F147">
            <v>293</v>
          </cell>
          <cell r="G147">
            <v>299</v>
          </cell>
        </row>
        <row r="148">
          <cell r="A148">
            <v>479</v>
          </cell>
          <cell r="B148" t="str">
            <v>HERITAGE ACADEMY</v>
          </cell>
          <cell r="C148">
            <v>162.3321</v>
          </cell>
          <cell r="D148">
            <v>164.01</v>
          </cell>
          <cell r="E148">
            <v>167</v>
          </cell>
          <cell r="F148">
            <v>126</v>
          </cell>
          <cell r="G148">
            <v>172</v>
          </cell>
        </row>
        <row r="149">
          <cell r="A149">
            <v>480</v>
          </cell>
          <cell r="B149" t="str">
            <v>NORTH IDAHO STEM</v>
          </cell>
          <cell r="C149">
            <v>565.03020000000004</v>
          </cell>
          <cell r="D149">
            <v>550.62</v>
          </cell>
          <cell r="E149">
            <v>576</v>
          </cell>
          <cell r="F149">
            <v>550</v>
          </cell>
          <cell r="G149">
            <v>528</v>
          </cell>
        </row>
        <row r="150">
          <cell r="A150">
            <v>481</v>
          </cell>
          <cell r="B150" t="str">
            <v>HERITAGE COMMUNITY CHARTER SCHOOL</v>
          </cell>
          <cell r="C150">
            <v>526.26</v>
          </cell>
          <cell r="D150">
            <v>525</v>
          </cell>
          <cell r="E150">
            <v>494</v>
          </cell>
          <cell r="F150">
            <v>481</v>
          </cell>
          <cell r="G150">
            <v>493</v>
          </cell>
        </row>
        <row r="151">
          <cell r="A151">
            <v>482</v>
          </cell>
          <cell r="B151" t="str">
            <v>AMERICAN HERITAGE CHARTER SCHOOL</v>
          </cell>
          <cell r="C151">
            <v>405.54989999999998</v>
          </cell>
          <cell r="D151">
            <v>386.19</v>
          </cell>
          <cell r="E151">
            <v>448</v>
          </cell>
          <cell r="F151">
            <v>396</v>
          </cell>
          <cell r="G151">
            <v>362</v>
          </cell>
        </row>
        <row r="152">
          <cell r="A152">
            <v>483</v>
          </cell>
          <cell r="B152" t="str">
            <v>CHIEF TAHGEE ELEMENTARY ACADEMY</v>
          </cell>
          <cell r="C152">
            <v>101.00160000000001</v>
          </cell>
          <cell r="D152">
            <v>99.960000000000008</v>
          </cell>
          <cell r="E152">
            <v>118</v>
          </cell>
          <cell r="F152">
            <v>90</v>
          </cell>
          <cell r="G152">
            <v>86</v>
          </cell>
        </row>
        <row r="153">
          <cell r="A153">
            <v>485</v>
          </cell>
          <cell r="B153" t="str">
            <v>IDAHO STEM ACDY    Bingham</v>
          </cell>
          <cell r="C153">
            <v>124.30109999999999</v>
          </cell>
          <cell r="D153">
            <v>119.91</v>
          </cell>
          <cell r="E153">
            <v>117</v>
          </cell>
          <cell r="F153">
            <v>117</v>
          </cell>
          <cell r="G153">
            <v>118</v>
          </cell>
        </row>
        <row r="154">
          <cell r="A154">
            <v>486</v>
          </cell>
          <cell r="B154" t="str">
            <v>UPPER CARMEN CHARTER</v>
          </cell>
          <cell r="C154">
            <v>86.9358</v>
          </cell>
          <cell r="D154">
            <v>91.97999999999999</v>
          </cell>
          <cell r="E154">
            <v>53</v>
          </cell>
          <cell r="F154">
            <v>55</v>
          </cell>
          <cell r="G154">
            <v>101</v>
          </cell>
        </row>
        <row r="155">
          <cell r="A155">
            <v>487</v>
          </cell>
          <cell r="B155" t="str">
            <v>SANDPOINT CHARTER  Forrest Bird</v>
          </cell>
          <cell r="C155">
            <v>337.61070000000001</v>
          </cell>
          <cell r="D155">
            <v>341.66999999999996</v>
          </cell>
          <cell r="E155">
            <v>298</v>
          </cell>
          <cell r="F155">
            <v>315</v>
          </cell>
          <cell r="G155">
            <v>317</v>
          </cell>
        </row>
        <row r="156">
          <cell r="A156">
            <v>488</v>
          </cell>
          <cell r="B156" t="str">
            <v>SYRINGA MOUNTAIN CHARTER</v>
          </cell>
          <cell r="C156">
            <v>125.17049999999999</v>
          </cell>
          <cell r="D156">
            <v>127.05</v>
          </cell>
          <cell r="E156">
            <v>130</v>
          </cell>
          <cell r="F156">
            <v>105</v>
          </cell>
          <cell r="G156">
            <v>111</v>
          </cell>
        </row>
        <row r="157">
          <cell r="A157">
            <v>489</v>
          </cell>
          <cell r="B157" t="str">
            <v>IDAHO COLLEGE &amp; CAREER READINESS CHARTER</v>
          </cell>
          <cell r="C157">
            <v>178.53359999999998</v>
          </cell>
          <cell r="D157">
            <v>167.16</v>
          </cell>
          <cell r="E157">
            <v>293</v>
          </cell>
          <cell r="F157">
            <v>159</v>
          </cell>
          <cell r="G157">
            <v>136</v>
          </cell>
        </row>
        <row r="158">
          <cell r="A158">
            <v>491</v>
          </cell>
          <cell r="B158" t="str">
            <v>COEUR D'ALENE CHARTER ACADEMY</v>
          </cell>
          <cell r="C158">
            <v>712.02179999999998</v>
          </cell>
          <cell r="D158">
            <v>713.58</v>
          </cell>
          <cell r="E158">
            <v>613</v>
          </cell>
          <cell r="F158">
            <v>671</v>
          </cell>
          <cell r="G158">
            <v>687</v>
          </cell>
        </row>
        <row r="159">
          <cell r="A159">
            <v>492</v>
          </cell>
          <cell r="B159" t="str">
            <v>ANSER CHARTER SCHOOL</v>
          </cell>
          <cell r="C159">
            <v>408.65789999999998</v>
          </cell>
          <cell r="D159">
            <v>402.99</v>
          </cell>
          <cell r="E159">
            <v>430</v>
          </cell>
          <cell r="F159">
            <v>372</v>
          </cell>
          <cell r="G159">
            <v>372</v>
          </cell>
        </row>
        <row r="160">
          <cell r="A160">
            <v>493</v>
          </cell>
          <cell r="B160" t="str">
            <v>NORTH STAR CHARTER</v>
          </cell>
          <cell r="C160">
            <v>1034.0085000000001</v>
          </cell>
          <cell r="D160">
            <v>1025.8499999999999</v>
          </cell>
          <cell r="E160">
            <v>970</v>
          </cell>
          <cell r="F160">
            <v>998</v>
          </cell>
          <cell r="G160">
            <v>975</v>
          </cell>
        </row>
        <row r="161">
          <cell r="A161">
            <v>494</v>
          </cell>
          <cell r="B161" t="str">
            <v>POCATELLO COMMUNITY CHARTER</v>
          </cell>
          <cell r="C161">
            <v>361.45410000000004</v>
          </cell>
          <cell r="D161">
            <v>357.21</v>
          </cell>
          <cell r="E161">
            <v>346</v>
          </cell>
          <cell r="F161">
            <v>338</v>
          </cell>
          <cell r="G161">
            <v>345</v>
          </cell>
        </row>
        <row r="162">
          <cell r="A162">
            <v>495</v>
          </cell>
          <cell r="B162" t="str">
            <v>FORRESTER ACADEMY  ALTURAS</v>
          </cell>
          <cell r="C162">
            <v>522.3057</v>
          </cell>
          <cell r="D162">
            <v>478.16999999999996</v>
          </cell>
          <cell r="E162">
            <v>580</v>
          </cell>
          <cell r="F162">
            <v>555</v>
          </cell>
          <cell r="G162">
            <v>465</v>
          </cell>
        </row>
        <row r="163">
          <cell r="A163">
            <v>496</v>
          </cell>
          <cell r="B163" t="str">
            <v>GEM PREP - POCATELLO</v>
          </cell>
          <cell r="C163">
            <v>280.76737499999996</v>
          </cell>
          <cell r="D163">
            <v>277.98750000000001</v>
          </cell>
          <cell r="E163">
            <v>414</v>
          </cell>
          <cell r="F163">
            <v>318</v>
          </cell>
          <cell r="G163">
            <v>184</v>
          </cell>
        </row>
        <row r="164">
          <cell r="A164">
            <v>497</v>
          </cell>
          <cell r="B164" t="str">
            <v>PATHWAYS IN EDUCATION</v>
          </cell>
          <cell r="C164">
            <v>258.23174999999998</v>
          </cell>
          <cell r="D164">
            <v>255.67500000000001</v>
          </cell>
          <cell r="E164">
            <v>297</v>
          </cell>
          <cell r="F164">
            <v>298</v>
          </cell>
          <cell r="G164">
            <v>273</v>
          </cell>
        </row>
        <row r="165">
          <cell r="A165">
            <v>498</v>
          </cell>
          <cell r="B165" t="str">
            <v>GEM PREP - MERIDIAN</v>
          </cell>
          <cell r="C165">
            <v>395.48249999999996</v>
          </cell>
          <cell r="D165">
            <v>390.6</v>
          </cell>
          <cell r="E165">
            <v>468</v>
          </cell>
          <cell r="F165">
            <v>379</v>
          </cell>
          <cell r="G165">
            <v>269</v>
          </cell>
        </row>
        <row r="166">
          <cell r="A166">
            <v>499</v>
          </cell>
          <cell r="B166" t="str">
            <v>FUTURE PUBLIC SCHOOL</v>
          </cell>
          <cell r="C166">
            <v>302.28187500000001</v>
          </cell>
          <cell r="D166">
            <v>298.54999999999995</v>
          </cell>
          <cell r="E166">
            <v>329</v>
          </cell>
          <cell r="F166">
            <v>297</v>
          </cell>
          <cell r="G166">
            <v>227</v>
          </cell>
        </row>
        <row r="167">
          <cell r="A167">
            <v>508</v>
          </cell>
          <cell r="B167" t="str">
            <v>HAYDEN CANYON CHARTER</v>
          </cell>
          <cell r="C167">
            <v>314.26499999999999</v>
          </cell>
          <cell r="D167">
            <v>306.60000000000002</v>
          </cell>
          <cell r="E167">
            <v>292</v>
          </cell>
          <cell r="F167"/>
          <cell r="G167"/>
        </row>
        <row r="168">
          <cell r="A168">
            <v>511</v>
          </cell>
          <cell r="B168" t="str">
            <v>PEACE VALLEY CHARTER SCHOOL</v>
          </cell>
          <cell r="C168">
            <v>309.36937499999999</v>
          </cell>
          <cell r="D168">
            <v>305.55</v>
          </cell>
          <cell r="E168">
            <v>313</v>
          </cell>
          <cell r="F168">
            <v>286</v>
          </cell>
          <cell r="G168">
            <v>274</v>
          </cell>
        </row>
        <row r="169">
          <cell r="A169">
            <v>513</v>
          </cell>
          <cell r="B169" t="str">
            <v>PROJECT IMPACT STEM ACDMY</v>
          </cell>
          <cell r="C169">
            <v>236.01375000000002</v>
          </cell>
          <cell r="D169">
            <v>233.1</v>
          </cell>
          <cell r="E169">
            <v>201</v>
          </cell>
          <cell r="F169">
            <v>210</v>
          </cell>
          <cell r="G169">
            <v>255</v>
          </cell>
        </row>
        <row r="170">
          <cell r="A170">
            <v>518</v>
          </cell>
          <cell r="B170" t="str">
            <v>ARTECH INDUSTRIAL CHARTER</v>
          </cell>
          <cell r="C170">
            <v>291.65062499999999</v>
          </cell>
          <cell r="D170">
            <v>288.04999999999995</v>
          </cell>
          <cell r="E170">
            <v>413</v>
          </cell>
          <cell r="F170">
            <v>209</v>
          </cell>
          <cell r="G170">
            <v>201</v>
          </cell>
        </row>
        <row r="171">
          <cell r="A171">
            <v>523</v>
          </cell>
          <cell r="B171" t="str">
            <v>ELEVATE ACADEMY</v>
          </cell>
          <cell r="C171">
            <v>388.57</v>
          </cell>
          <cell r="D171">
            <v>382.2</v>
          </cell>
          <cell r="E171">
            <v>414</v>
          </cell>
          <cell r="F171">
            <v>314</v>
          </cell>
          <cell r="G171"/>
        </row>
        <row r="172">
          <cell r="A172">
            <v>528</v>
          </cell>
          <cell r="B172" t="str">
            <v>FORGE INTERNATIONAL</v>
          </cell>
          <cell r="C172">
            <v>339.46500000000003</v>
          </cell>
          <cell r="D172">
            <v>333.9</v>
          </cell>
          <cell r="E172">
            <v>380</v>
          </cell>
          <cell r="F172">
            <v>256</v>
          </cell>
          <cell r="G172"/>
        </row>
        <row r="173">
          <cell r="A173">
            <v>531</v>
          </cell>
          <cell r="B173" t="str">
            <v>FERN-WATERS PUBLIC CHARTER</v>
          </cell>
          <cell r="C173">
            <v>62.448750000000004</v>
          </cell>
          <cell r="D173">
            <v>61.424999999999997</v>
          </cell>
          <cell r="E173">
            <v>60</v>
          </cell>
          <cell r="F173">
            <v>57</v>
          </cell>
          <cell r="G173"/>
        </row>
        <row r="174">
          <cell r="A174">
            <v>532</v>
          </cell>
          <cell r="B174" t="str">
            <v>TREASURE VALLEY CLASSICAL</v>
          </cell>
          <cell r="C174">
            <v>383.76624999999996</v>
          </cell>
          <cell r="D174">
            <v>377.47500000000002</v>
          </cell>
          <cell r="E174">
            <v>416</v>
          </cell>
          <cell r="F174">
            <v>303</v>
          </cell>
          <cell r="G174"/>
        </row>
        <row r="175">
          <cell r="A175">
            <v>534</v>
          </cell>
          <cell r="B175" t="str">
            <v>GEM PREP - ONLINE (490)</v>
          </cell>
          <cell r="C175">
            <v>507.21089999999998</v>
          </cell>
          <cell r="D175">
            <v>535.29</v>
          </cell>
          <cell r="E175">
            <v>575</v>
          </cell>
          <cell r="F175">
            <v>322</v>
          </cell>
          <cell r="G175">
            <v>456</v>
          </cell>
        </row>
        <row r="176">
          <cell r="A176">
            <v>536</v>
          </cell>
          <cell r="C176"/>
          <cell r="D176"/>
          <cell r="E176"/>
          <cell r="F176"/>
          <cell r="G176"/>
        </row>
        <row r="177">
          <cell r="A177">
            <v>540</v>
          </cell>
          <cell r="B177" t="str">
            <v>ISLAND PARK CHARTER</v>
          </cell>
          <cell r="C177">
            <v>16.143750000000001</v>
          </cell>
          <cell r="D177">
            <v>15.75</v>
          </cell>
          <cell r="E177">
            <v>15</v>
          </cell>
          <cell r="F177"/>
          <cell r="G177"/>
        </row>
        <row r="178">
          <cell r="A178">
            <v>544</v>
          </cell>
          <cell r="B178" t="str">
            <v>MOSAICS PUBLIC SCHOOL</v>
          </cell>
          <cell r="C178">
            <v>291.66374999999999</v>
          </cell>
          <cell r="D178">
            <v>284.55</v>
          </cell>
          <cell r="E178">
            <v>271</v>
          </cell>
          <cell r="F178"/>
          <cell r="G178"/>
        </row>
        <row r="179">
          <cell r="A179">
            <v>549</v>
          </cell>
          <cell r="C179"/>
          <cell r="D179"/>
          <cell r="E179"/>
          <cell r="F179"/>
          <cell r="G179"/>
        </row>
        <row r="180">
          <cell r="A180">
            <v>550</v>
          </cell>
          <cell r="B180" t="str">
            <v>DORAL ACADEMY OF IDAHO</v>
          </cell>
          <cell r="C180">
            <v>158.20875000000001</v>
          </cell>
          <cell r="D180">
            <v>154.35</v>
          </cell>
          <cell r="E180">
            <v>147</v>
          </cell>
          <cell r="F180"/>
          <cell r="G180"/>
        </row>
        <row r="181">
          <cell r="A181">
            <v>553</v>
          </cell>
          <cell r="B181" t="str">
            <v>PINECREST ACADEMY OF IDAHO</v>
          </cell>
          <cell r="C181">
            <v>136.68375</v>
          </cell>
          <cell r="D181">
            <v>133.35</v>
          </cell>
          <cell r="E181">
            <v>127</v>
          </cell>
          <cell r="F181"/>
          <cell r="G181"/>
        </row>
        <row r="182">
          <cell r="A182">
            <v>555</v>
          </cell>
          <cell r="B182" t="str">
            <v>COSSA</v>
          </cell>
          <cell r="C182">
            <v>134.36429999999999</v>
          </cell>
          <cell r="D182">
            <v>130.82999999999998</v>
          </cell>
          <cell r="E182">
            <v>128</v>
          </cell>
          <cell r="F182">
            <v>134</v>
          </cell>
          <cell r="G182">
            <v>127</v>
          </cell>
        </row>
        <row r="183">
          <cell r="A183">
            <v>559</v>
          </cell>
          <cell r="B183" t="str">
            <v>THOMAS JEFFERSON CHARTER</v>
          </cell>
          <cell r="C183">
            <v>399.35490000000004</v>
          </cell>
          <cell r="D183">
            <v>396.69</v>
          </cell>
          <cell r="E183">
            <v>364</v>
          </cell>
          <cell r="F183">
            <v>383</v>
          </cell>
          <cell r="G183">
            <v>383</v>
          </cell>
        </row>
        <row r="184">
          <cell r="A184">
            <v>560</v>
          </cell>
          <cell r="C184"/>
          <cell r="D184"/>
          <cell r="E184"/>
          <cell r="F184"/>
          <cell r="G184"/>
        </row>
        <row r="185">
          <cell r="A185">
            <v>566</v>
          </cell>
          <cell r="C185"/>
          <cell r="D185"/>
          <cell r="E185"/>
          <cell r="F185"/>
          <cell r="G185"/>
        </row>
        <row r="186">
          <cell r="A186">
            <v>751</v>
          </cell>
          <cell r="B186" t="str">
            <v>SEITEC</v>
          </cell>
          <cell r="C186">
            <v>268.76429999999999</v>
          </cell>
          <cell r="D186">
            <v>256.83</v>
          </cell>
          <cell r="E186">
            <v>411</v>
          </cell>
          <cell r="F186">
            <v>208</v>
          </cell>
          <cell r="G186">
            <v>200</v>
          </cell>
        </row>
        <row r="187">
          <cell r="A187">
            <v>768</v>
          </cell>
          <cell r="B187" t="str">
            <v>MERIDIAN TECHNICAL CHARTER</v>
          </cell>
          <cell r="C187">
            <v>212.60820000000001</v>
          </cell>
          <cell r="D187">
            <v>210.42000000000002</v>
          </cell>
          <cell r="E187">
            <v>202</v>
          </cell>
          <cell r="F187">
            <v>199</v>
          </cell>
          <cell r="G187">
            <v>200</v>
          </cell>
        </row>
        <row r="188">
          <cell r="A188">
            <v>785</v>
          </cell>
          <cell r="B188" t="str">
            <v>MERIDIAN MEDICAL CHARTER</v>
          </cell>
          <cell r="C188">
            <v>205.44929999999999</v>
          </cell>
          <cell r="D188">
            <v>204.32999999999998</v>
          </cell>
          <cell r="E188">
            <v>196</v>
          </cell>
          <cell r="F188">
            <v>191</v>
          </cell>
          <cell r="G188">
            <v>194</v>
          </cell>
        </row>
        <row r="189">
          <cell r="A189">
            <v>790</v>
          </cell>
          <cell r="B189" t="str">
            <v>ARTECH CHARTER</v>
          </cell>
          <cell r="C189">
            <v>267.85500000000002</v>
          </cell>
          <cell r="D189">
            <v>262.5</v>
          </cell>
          <cell r="E189">
            <v>410</v>
          </cell>
          <cell r="F189">
            <v>204</v>
          </cell>
          <cell r="G189">
            <v>200</v>
          </cell>
        </row>
        <row r="190">
          <cell r="A190">
            <v>794</v>
          </cell>
          <cell r="B190" t="str">
            <v>PAYETTE RIVER TECHNICAL</v>
          </cell>
          <cell r="C190">
            <v>301.57679999999999</v>
          </cell>
          <cell r="D190">
            <v>283.08000000000004</v>
          </cell>
          <cell r="E190">
            <v>568</v>
          </cell>
          <cell r="F190">
            <v>195</v>
          </cell>
          <cell r="G190">
            <v>195</v>
          </cell>
        </row>
        <row r="191">
          <cell r="A191">
            <v>795</v>
          </cell>
          <cell r="B191" t="str">
            <v>IDAHO ARTS CHARTER</v>
          </cell>
          <cell r="C191">
            <v>1266.1824000000001</v>
          </cell>
          <cell r="D191">
            <v>1231.44</v>
          </cell>
          <cell r="E191">
            <v>1275</v>
          </cell>
          <cell r="F191">
            <v>1231</v>
          </cell>
          <cell r="G191">
            <v>1175</v>
          </cell>
        </row>
        <row r="192">
          <cell r="A192">
            <v>796</v>
          </cell>
          <cell r="B192" t="str">
            <v>GEM PREP - NAMPA</v>
          </cell>
          <cell r="C192">
            <v>393.77099999999996</v>
          </cell>
          <cell r="D192">
            <v>359.1</v>
          </cell>
          <cell r="E192">
            <v>426</v>
          </cell>
          <cell r="F192">
            <v>437</v>
          </cell>
          <cell r="G192">
            <v>363</v>
          </cell>
        </row>
        <row r="193">
          <cell r="A193">
            <v>813</v>
          </cell>
          <cell r="B193" t="str">
            <v xml:space="preserve">MOSCOW CHARTER </v>
          </cell>
          <cell r="C193">
            <v>188.72489999999999</v>
          </cell>
          <cell r="D193">
            <v>186.69</v>
          </cell>
          <cell r="E193">
            <v>187</v>
          </cell>
          <cell r="F193">
            <v>184</v>
          </cell>
          <cell r="G193">
            <v>176</v>
          </cell>
        </row>
      </sheetData>
      <sheetData sheetId="6">
        <row r="3">
          <cell r="A3">
            <v>1</v>
          </cell>
          <cell r="B3" t="str">
            <v>Boise Independent</v>
          </cell>
          <cell r="C3">
            <v>134051457.95000002</v>
          </cell>
          <cell r="D3">
            <v>785201.66999999993</v>
          </cell>
          <cell r="E3">
            <v>0</v>
          </cell>
          <cell r="F3">
            <v>746931</v>
          </cell>
          <cell r="G3">
            <v>61881</v>
          </cell>
          <cell r="H3">
            <v>4835</v>
          </cell>
          <cell r="I3">
            <v>46980</v>
          </cell>
          <cell r="J3">
            <v>831050</v>
          </cell>
          <cell r="K3">
            <v>63740</v>
          </cell>
          <cell r="L3">
            <v>0</v>
          </cell>
          <cell r="M3">
            <v>580904</v>
          </cell>
          <cell r="N3">
            <v>1765836</v>
          </cell>
          <cell r="O3">
            <v>557790</v>
          </cell>
          <cell r="P3">
            <v>83750</v>
          </cell>
          <cell r="Q3">
            <v>954729</v>
          </cell>
          <cell r="R3">
            <v>0</v>
          </cell>
          <cell r="S3">
            <v>292884</v>
          </cell>
          <cell r="T3">
            <v>9517.6</v>
          </cell>
          <cell r="U3">
            <v>1487895</v>
          </cell>
          <cell r="V3">
            <v>384032</v>
          </cell>
          <cell r="W3">
            <v>316482</v>
          </cell>
          <cell r="X3">
            <v>1582079</v>
          </cell>
          <cell r="Y3">
            <v>0</v>
          </cell>
          <cell r="Z3">
            <v>2533119</v>
          </cell>
          <cell r="AA3">
            <v>32451.83</v>
          </cell>
          <cell r="AB3">
            <v>147173546.05000001</v>
          </cell>
          <cell r="AD3">
            <v>-785201.66999999993</v>
          </cell>
          <cell r="AE3">
            <v>0</v>
          </cell>
          <cell r="AF3">
            <v>146388344.38000003</v>
          </cell>
        </row>
        <row r="4">
          <cell r="A4">
            <v>2</v>
          </cell>
          <cell r="B4" t="str">
            <v>West Ada Joint</v>
          </cell>
          <cell r="C4">
            <v>207409424.58000001</v>
          </cell>
          <cell r="D4">
            <v>671841.73</v>
          </cell>
          <cell r="E4">
            <v>0</v>
          </cell>
          <cell r="F4">
            <v>1104127</v>
          </cell>
          <cell r="G4">
            <v>96802</v>
          </cell>
          <cell r="H4">
            <v>675</v>
          </cell>
          <cell r="I4">
            <v>36540</v>
          </cell>
          <cell r="J4">
            <v>583198.5</v>
          </cell>
          <cell r="K4">
            <v>96966</v>
          </cell>
          <cell r="L4">
            <v>0</v>
          </cell>
          <cell r="M4">
            <v>914108</v>
          </cell>
          <cell r="N4">
            <v>2236601</v>
          </cell>
          <cell r="O4">
            <v>365480</v>
          </cell>
          <cell r="P4">
            <v>15000</v>
          </cell>
          <cell r="Q4">
            <v>1055111</v>
          </cell>
          <cell r="R4">
            <v>80000</v>
          </cell>
          <cell r="S4">
            <v>439326</v>
          </cell>
          <cell r="T4">
            <v>2379.4</v>
          </cell>
          <cell r="U4">
            <v>1880549</v>
          </cell>
          <cell r="V4">
            <v>469832</v>
          </cell>
          <cell r="W4">
            <v>481065</v>
          </cell>
          <cell r="X4">
            <v>2405927</v>
          </cell>
          <cell r="Y4">
            <v>0</v>
          </cell>
          <cell r="Z4">
            <v>3983029</v>
          </cell>
          <cell r="AA4">
            <v>32140.129999999997</v>
          </cell>
          <cell r="AB4">
            <v>224360122.34</v>
          </cell>
          <cell r="AD4">
            <v>-671841.73</v>
          </cell>
          <cell r="AE4">
            <v>0</v>
          </cell>
          <cell r="AF4">
            <v>223688280.61000001</v>
          </cell>
        </row>
        <row r="5">
          <cell r="A5">
            <v>3</v>
          </cell>
          <cell r="B5" t="str">
            <v>Kuna Joint</v>
          </cell>
          <cell r="C5">
            <v>27531214.620000001</v>
          </cell>
          <cell r="D5">
            <v>885427.29</v>
          </cell>
          <cell r="E5">
            <v>0</v>
          </cell>
          <cell r="F5">
            <v>156660</v>
          </cell>
          <cell r="G5">
            <v>13959</v>
          </cell>
          <cell r="H5">
            <v>1390</v>
          </cell>
          <cell r="I5">
            <v>6960</v>
          </cell>
          <cell r="J5">
            <v>29018</v>
          </cell>
          <cell r="K5">
            <v>5022</v>
          </cell>
          <cell r="L5">
            <v>0</v>
          </cell>
          <cell r="M5">
            <v>123651</v>
          </cell>
          <cell r="N5">
            <v>305791</v>
          </cell>
          <cell r="O5">
            <v>36863</v>
          </cell>
          <cell r="P5">
            <v>0</v>
          </cell>
          <cell r="Q5">
            <v>253811</v>
          </cell>
          <cell r="R5">
            <v>125000</v>
          </cell>
          <cell r="S5">
            <v>73221</v>
          </cell>
          <cell r="T5">
            <v>0</v>
          </cell>
          <cell r="U5">
            <v>264089</v>
          </cell>
          <cell r="V5">
            <v>98130</v>
          </cell>
          <cell r="W5">
            <v>67452</v>
          </cell>
          <cell r="X5">
            <v>330986</v>
          </cell>
          <cell r="Y5">
            <v>0</v>
          </cell>
          <cell r="Z5">
            <v>565758</v>
          </cell>
          <cell r="AA5">
            <v>16882.399999999998</v>
          </cell>
          <cell r="AB5">
            <v>30891285.309999999</v>
          </cell>
          <cell r="AD5">
            <v>-885427.29</v>
          </cell>
          <cell r="AE5">
            <v>0</v>
          </cell>
          <cell r="AF5">
            <v>30005858.02</v>
          </cell>
        </row>
        <row r="6">
          <cell r="A6">
            <v>11</v>
          </cell>
          <cell r="B6" t="str">
            <v>Meadows Valley</v>
          </cell>
          <cell r="C6">
            <v>1494875.78</v>
          </cell>
          <cell r="D6">
            <v>0</v>
          </cell>
          <cell r="E6">
            <v>0</v>
          </cell>
          <cell r="F6">
            <v>9900</v>
          </cell>
          <cell r="G6">
            <v>1670</v>
          </cell>
          <cell r="H6">
            <v>5100</v>
          </cell>
          <cell r="I6">
            <v>0</v>
          </cell>
          <cell r="J6">
            <v>0</v>
          </cell>
          <cell r="K6">
            <v>3000</v>
          </cell>
          <cell r="L6">
            <v>0</v>
          </cell>
          <cell r="M6">
            <v>15000</v>
          </cell>
          <cell r="N6">
            <v>17263</v>
          </cell>
          <cell r="O6">
            <v>2183</v>
          </cell>
          <cell r="P6">
            <v>0</v>
          </cell>
          <cell r="Q6">
            <v>7476</v>
          </cell>
          <cell r="R6">
            <v>58000</v>
          </cell>
          <cell r="S6">
            <v>32219</v>
          </cell>
          <cell r="T6">
            <v>0</v>
          </cell>
          <cell r="U6">
            <v>29399</v>
          </cell>
          <cell r="V6">
            <v>3667</v>
          </cell>
          <cell r="W6">
            <v>3873</v>
          </cell>
          <cell r="X6">
            <v>9522</v>
          </cell>
          <cell r="Y6">
            <v>4581</v>
          </cell>
          <cell r="Z6">
            <v>51398</v>
          </cell>
          <cell r="AA6">
            <v>1148.8500000000001</v>
          </cell>
          <cell r="AB6">
            <v>1750275.6300000001</v>
          </cell>
          <cell r="AD6">
            <v>0</v>
          </cell>
          <cell r="AE6">
            <v>0</v>
          </cell>
          <cell r="AF6">
            <v>1750275.6300000001</v>
          </cell>
        </row>
        <row r="7">
          <cell r="A7">
            <v>13</v>
          </cell>
          <cell r="B7" t="str">
            <v>Council</v>
          </cell>
          <cell r="C7">
            <v>2050331.45</v>
          </cell>
          <cell r="D7">
            <v>15564.5</v>
          </cell>
          <cell r="E7">
            <v>0</v>
          </cell>
          <cell r="F7">
            <v>18000</v>
          </cell>
          <cell r="G7">
            <v>1916</v>
          </cell>
          <cell r="H7">
            <v>6600</v>
          </cell>
          <cell r="I7">
            <v>0</v>
          </cell>
          <cell r="J7">
            <v>2285</v>
          </cell>
          <cell r="K7">
            <v>3000</v>
          </cell>
          <cell r="L7">
            <v>0</v>
          </cell>
          <cell r="M7">
            <v>15000</v>
          </cell>
          <cell r="N7">
            <v>20094</v>
          </cell>
          <cell r="O7">
            <v>0</v>
          </cell>
          <cell r="P7">
            <v>0</v>
          </cell>
          <cell r="Q7">
            <v>15307</v>
          </cell>
          <cell r="R7">
            <v>0</v>
          </cell>
          <cell r="S7">
            <v>32219</v>
          </cell>
          <cell r="T7">
            <v>0</v>
          </cell>
          <cell r="U7">
            <v>31759</v>
          </cell>
          <cell r="V7">
            <v>5754</v>
          </cell>
          <cell r="W7">
            <v>5181</v>
          </cell>
          <cell r="X7">
            <v>16207</v>
          </cell>
          <cell r="Y7">
            <v>10116</v>
          </cell>
          <cell r="Z7">
            <v>63306</v>
          </cell>
          <cell r="AA7">
            <v>6291.6399999999994</v>
          </cell>
          <cell r="AB7">
            <v>2318931.5900000003</v>
          </cell>
          <cell r="AD7">
            <v>-15564.5</v>
          </cell>
          <cell r="AE7">
            <v>0</v>
          </cell>
          <cell r="AF7">
            <v>2303367.0900000003</v>
          </cell>
        </row>
        <row r="8">
          <cell r="A8">
            <v>21</v>
          </cell>
          <cell r="B8" t="str">
            <v>Marsh Valley Joint</v>
          </cell>
          <cell r="C8">
            <v>7537040.0199999996</v>
          </cell>
          <cell r="D8">
            <v>16161.08</v>
          </cell>
          <cell r="E8">
            <v>0</v>
          </cell>
          <cell r="F8">
            <v>36657</v>
          </cell>
          <cell r="G8">
            <v>4532</v>
          </cell>
          <cell r="H8">
            <v>340</v>
          </cell>
          <cell r="I8">
            <v>0</v>
          </cell>
          <cell r="J8">
            <v>260</v>
          </cell>
          <cell r="K8">
            <v>4705</v>
          </cell>
          <cell r="L8">
            <v>0</v>
          </cell>
          <cell r="M8">
            <v>33702</v>
          </cell>
          <cell r="N8">
            <v>76228</v>
          </cell>
          <cell r="O8">
            <v>0</v>
          </cell>
          <cell r="P8">
            <v>0</v>
          </cell>
          <cell r="Q8">
            <v>53396</v>
          </cell>
          <cell r="R8">
            <v>0</v>
          </cell>
          <cell r="S8">
            <v>53890</v>
          </cell>
          <cell r="T8">
            <v>0</v>
          </cell>
          <cell r="U8">
            <v>78582</v>
          </cell>
          <cell r="V8">
            <v>17601</v>
          </cell>
          <cell r="W8">
            <v>17745</v>
          </cell>
          <cell r="X8">
            <v>79582</v>
          </cell>
          <cell r="Y8">
            <v>46371</v>
          </cell>
          <cell r="Z8">
            <v>163342</v>
          </cell>
          <cell r="AA8">
            <v>1193</v>
          </cell>
          <cell r="AB8">
            <v>8221327.0999999996</v>
          </cell>
          <cell r="AD8">
            <v>-16161.08</v>
          </cell>
          <cell r="AE8">
            <v>0</v>
          </cell>
          <cell r="AF8">
            <v>8205166.0199999996</v>
          </cell>
        </row>
        <row r="9">
          <cell r="A9">
            <v>25</v>
          </cell>
          <cell r="B9" t="str">
            <v>Pocatello</v>
          </cell>
          <cell r="C9">
            <v>64212161.079999998</v>
          </cell>
          <cell r="D9">
            <v>0</v>
          </cell>
          <cell r="E9">
            <v>0</v>
          </cell>
          <cell r="F9">
            <v>360152</v>
          </cell>
          <cell r="G9">
            <v>31168</v>
          </cell>
          <cell r="H9">
            <v>3575</v>
          </cell>
          <cell r="I9">
            <v>19140</v>
          </cell>
          <cell r="J9">
            <v>83771</v>
          </cell>
          <cell r="K9">
            <v>32973</v>
          </cell>
          <cell r="L9">
            <v>0</v>
          </cell>
          <cell r="M9">
            <v>287848</v>
          </cell>
          <cell r="N9">
            <v>678536</v>
          </cell>
          <cell r="O9">
            <v>23282</v>
          </cell>
          <cell r="P9">
            <v>0</v>
          </cell>
          <cell r="Q9">
            <v>495875</v>
          </cell>
          <cell r="R9">
            <v>0</v>
          </cell>
          <cell r="S9">
            <v>219663</v>
          </cell>
          <cell r="T9">
            <v>0</v>
          </cell>
          <cell r="U9">
            <v>580970</v>
          </cell>
          <cell r="V9">
            <v>162780</v>
          </cell>
          <cell r="W9">
            <v>153127</v>
          </cell>
          <cell r="X9">
            <v>764026</v>
          </cell>
          <cell r="Y9">
            <v>39133</v>
          </cell>
          <cell r="Z9">
            <v>1280253</v>
          </cell>
          <cell r="AA9">
            <v>15589.369999999999</v>
          </cell>
          <cell r="AB9">
            <v>69444022.450000003</v>
          </cell>
          <cell r="AD9">
            <v>0</v>
          </cell>
          <cell r="AE9">
            <v>0</v>
          </cell>
          <cell r="AF9">
            <v>69444022.450000003</v>
          </cell>
        </row>
        <row r="10">
          <cell r="A10">
            <v>33</v>
          </cell>
          <cell r="B10" t="str">
            <v>Bear Lake County</v>
          </cell>
          <cell r="C10">
            <v>6977484.0000000009</v>
          </cell>
          <cell r="D10">
            <v>0</v>
          </cell>
          <cell r="E10">
            <v>0</v>
          </cell>
          <cell r="F10">
            <v>29586</v>
          </cell>
          <cell r="G10">
            <v>4229</v>
          </cell>
          <cell r="H10">
            <v>0</v>
          </cell>
          <cell r="I10">
            <v>3480</v>
          </cell>
          <cell r="J10">
            <v>0</v>
          </cell>
          <cell r="K10">
            <v>5855</v>
          </cell>
          <cell r="L10">
            <v>0</v>
          </cell>
          <cell r="M10">
            <v>30812</v>
          </cell>
          <cell r="N10">
            <v>70009</v>
          </cell>
          <cell r="O10">
            <v>0</v>
          </cell>
          <cell r="P10">
            <v>0</v>
          </cell>
          <cell r="Q10">
            <v>47345</v>
          </cell>
          <cell r="R10">
            <v>0</v>
          </cell>
          <cell r="S10">
            <v>7364</v>
          </cell>
          <cell r="T10">
            <v>0</v>
          </cell>
          <cell r="U10">
            <v>73398</v>
          </cell>
          <cell r="V10">
            <v>18447</v>
          </cell>
          <cell r="W10">
            <v>16408</v>
          </cell>
          <cell r="X10">
            <v>72974</v>
          </cell>
          <cell r="Y10">
            <v>21155</v>
          </cell>
          <cell r="Z10">
            <v>157182</v>
          </cell>
          <cell r="AA10">
            <v>858.93999999999994</v>
          </cell>
          <cell r="AB10">
            <v>7536586.9400000013</v>
          </cell>
          <cell r="AD10">
            <v>0</v>
          </cell>
          <cell r="AE10">
            <v>0</v>
          </cell>
          <cell r="AF10">
            <v>7536586.9400000013</v>
          </cell>
        </row>
        <row r="11">
          <cell r="A11">
            <v>41</v>
          </cell>
          <cell r="B11" t="str">
            <v>St. Maries Joint</v>
          </cell>
          <cell r="C11">
            <v>6085218.5499999998</v>
          </cell>
          <cell r="D11">
            <v>0</v>
          </cell>
          <cell r="E11">
            <v>0</v>
          </cell>
          <cell r="F11">
            <v>26988</v>
          </cell>
          <cell r="G11">
            <v>3732</v>
          </cell>
          <cell r="H11">
            <v>5836.4699999999993</v>
          </cell>
          <cell r="I11">
            <v>0</v>
          </cell>
          <cell r="J11">
            <v>0</v>
          </cell>
          <cell r="K11">
            <v>3000</v>
          </cell>
          <cell r="L11">
            <v>0</v>
          </cell>
          <cell r="M11">
            <v>26065</v>
          </cell>
          <cell r="N11">
            <v>66894</v>
          </cell>
          <cell r="O11">
            <v>970</v>
          </cell>
          <cell r="P11">
            <v>0</v>
          </cell>
          <cell r="Q11">
            <v>47345</v>
          </cell>
          <cell r="R11">
            <v>0</v>
          </cell>
          <cell r="S11">
            <v>7364</v>
          </cell>
          <cell r="T11">
            <v>0</v>
          </cell>
          <cell r="U11">
            <v>70795</v>
          </cell>
          <cell r="V11">
            <v>17714</v>
          </cell>
          <cell r="W11">
            <v>13995</v>
          </cell>
          <cell r="X11">
            <v>60695</v>
          </cell>
          <cell r="Y11">
            <v>18617</v>
          </cell>
          <cell r="Z11">
            <v>134456</v>
          </cell>
          <cell r="AA11">
            <v>-53.279999999999987</v>
          </cell>
          <cell r="AB11">
            <v>6589631.7399999993</v>
          </cell>
          <cell r="AD11">
            <v>0</v>
          </cell>
          <cell r="AE11">
            <v>0</v>
          </cell>
          <cell r="AF11">
            <v>6589631.7399999993</v>
          </cell>
        </row>
        <row r="12">
          <cell r="A12">
            <v>44</v>
          </cell>
          <cell r="B12" t="str">
            <v>Plummer / Worley Joint</v>
          </cell>
          <cell r="C12">
            <v>2433279.0300000003</v>
          </cell>
          <cell r="D12">
            <v>0</v>
          </cell>
          <cell r="E12">
            <v>0</v>
          </cell>
          <cell r="F12">
            <v>18000</v>
          </cell>
          <cell r="G12">
            <v>2067</v>
          </cell>
          <cell r="H12">
            <v>840</v>
          </cell>
          <cell r="I12">
            <v>0</v>
          </cell>
          <cell r="J12">
            <v>0</v>
          </cell>
          <cell r="K12">
            <v>3000</v>
          </cell>
          <cell r="L12">
            <v>0</v>
          </cell>
          <cell r="M12">
            <v>15000</v>
          </cell>
          <cell r="N12">
            <v>35899</v>
          </cell>
          <cell r="O12">
            <v>0</v>
          </cell>
          <cell r="P12">
            <v>0</v>
          </cell>
          <cell r="Q12">
            <v>25630</v>
          </cell>
          <cell r="R12">
            <v>0</v>
          </cell>
          <cell r="S12">
            <v>2864</v>
          </cell>
          <cell r="T12">
            <v>0</v>
          </cell>
          <cell r="U12">
            <v>44944</v>
          </cell>
          <cell r="V12">
            <v>8490</v>
          </cell>
          <cell r="W12">
            <v>5876</v>
          </cell>
          <cell r="X12">
            <v>19668</v>
          </cell>
          <cell r="Y12">
            <v>8168</v>
          </cell>
          <cell r="Z12">
            <v>69623</v>
          </cell>
          <cell r="AA12">
            <v>420.27</v>
          </cell>
          <cell r="AB12">
            <v>2693768.3000000003</v>
          </cell>
          <cell r="AD12">
            <v>0</v>
          </cell>
          <cell r="AE12">
            <v>0</v>
          </cell>
          <cell r="AF12">
            <v>2693768.3000000003</v>
          </cell>
        </row>
        <row r="13">
          <cell r="A13">
            <v>52</v>
          </cell>
          <cell r="B13" t="str">
            <v>Snake River</v>
          </cell>
          <cell r="C13">
            <v>9814041.0599999987</v>
          </cell>
          <cell r="D13">
            <v>354557</v>
          </cell>
          <cell r="E13">
            <v>0</v>
          </cell>
          <cell r="F13">
            <v>49213</v>
          </cell>
          <cell r="G13">
            <v>5574</v>
          </cell>
          <cell r="H13">
            <v>6600</v>
          </cell>
          <cell r="I13">
            <v>0</v>
          </cell>
          <cell r="J13">
            <v>23976</v>
          </cell>
          <cell r="K13">
            <v>6291</v>
          </cell>
          <cell r="L13">
            <v>0</v>
          </cell>
          <cell r="M13">
            <v>43647</v>
          </cell>
          <cell r="N13">
            <v>102176</v>
          </cell>
          <cell r="O13">
            <v>30315</v>
          </cell>
          <cell r="P13">
            <v>0</v>
          </cell>
          <cell r="Q13">
            <v>90418</v>
          </cell>
          <cell r="R13">
            <v>0</v>
          </cell>
          <cell r="S13">
            <v>53890</v>
          </cell>
          <cell r="T13">
            <v>0</v>
          </cell>
          <cell r="U13">
            <v>100227</v>
          </cell>
          <cell r="V13">
            <v>31168</v>
          </cell>
          <cell r="W13">
            <v>23752</v>
          </cell>
          <cell r="X13">
            <v>109661</v>
          </cell>
          <cell r="Y13">
            <v>92281</v>
          </cell>
          <cell r="Z13">
            <v>214434</v>
          </cell>
          <cell r="AA13">
            <v>140.26999999999998</v>
          </cell>
          <cell r="AB13">
            <v>11152361.329999998</v>
          </cell>
          <cell r="AD13">
            <v>-354557</v>
          </cell>
          <cell r="AE13">
            <v>0</v>
          </cell>
          <cell r="AF13">
            <v>10797804.329999998</v>
          </cell>
        </row>
        <row r="14">
          <cell r="A14">
            <v>55</v>
          </cell>
          <cell r="B14" t="str">
            <v>Blackfoot</v>
          </cell>
          <cell r="C14">
            <v>20447964.739999998</v>
          </cell>
          <cell r="D14">
            <v>0</v>
          </cell>
          <cell r="E14">
            <v>0</v>
          </cell>
          <cell r="F14">
            <v>112786</v>
          </cell>
          <cell r="G14">
            <v>10456</v>
          </cell>
          <cell r="H14">
            <v>5364.72</v>
          </cell>
          <cell r="I14">
            <v>15660</v>
          </cell>
          <cell r="J14">
            <v>21115</v>
          </cell>
          <cell r="K14">
            <v>11009</v>
          </cell>
          <cell r="L14">
            <v>0</v>
          </cell>
          <cell r="M14">
            <v>90228</v>
          </cell>
          <cell r="N14">
            <v>228177</v>
          </cell>
          <cell r="O14">
            <v>102587</v>
          </cell>
          <cell r="P14">
            <v>83750</v>
          </cell>
          <cell r="Q14">
            <v>187956</v>
          </cell>
          <cell r="R14">
            <v>0</v>
          </cell>
          <cell r="S14">
            <v>73221</v>
          </cell>
          <cell r="T14">
            <v>0</v>
          </cell>
          <cell r="U14">
            <v>205323</v>
          </cell>
          <cell r="V14">
            <v>70827</v>
          </cell>
          <cell r="W14">
            <v>49366</v>
          </cell>
          <cell r="X14">
            <v>239608</v>
          </cell>
          <cell r="Y14">
            <v>189083</v>
          </cell>
          <cell r="Z14">
            <v>416694</v>
          </cell>
          <cell r="AA14">
            <v>1895.24</v>
          </cell>
          <cell r="AB14">
            <v>22563070.699999996</v>
          </cell>
          <cell r="AD14">
            <v>0</v>
          </cell>
          <cell r="AE14">
            <v>0</v>
          </cell>
          <cell r="AF14">
            <v>22563070.699999996</v>
          </cell>
        </row>
        <row r="15">
          <cell r="A15">
            <v>58</v>
          </cell>
          <cell r="B15" t="str">
            <v>Aberdeen</v>
          </cell>
          <cell r="C15">
            <v>4567215.1899999995</v>
          </cell>
          <cell r="D15">
            <v>180773.25</v>
          </cell>
          <cell r="E15">
            <v>0</v>
          </cell>
          <cell r="F15">
            <v>19483</v>
          </cell>
          <cell r="G15">
            <v>3099</v>
          </cell>
          <cell r="H15">
            <v>3980</v>
          </cell>
          <cell r="I15">
            <v>0</v>
          </cell>
          <cell r="J15">
            <v>4290</v>
          </cell>
          <cell r="K15">
            <v>4229</v>
          </cell>
          <cell r="L15">
            <v>0</v>
          </cell>
          <cell r="M15">
            <v>20031</v>
          </cell>
          <cell r="N15">
            <v>47913</v>
          </cell>
          <cell r="O15">
            <v>35651</v>
          </cell>
          <cell r="P15">
            <v>0</v>
          </cell>
          <cell r="Q15">
            <v>47345</v>
          </cell>
          <cell r="R15">
            <v>0</v>
          </cell>
          <cell r="S15">
            <v>7364</v>
          </cell>
          <cell r="T15">
            <v>0</v>
          </cell>
          <cell r="U15">
            <v>54964</v>
          </cell>
          <cell r="V15">
            <v>15401</v>
          </cell>
          <cell r="W15">
            <v>10963</v>
          </cell>
          <cell r="X15">
            <v>45223</v>
          </cell>
          <cell r="Y15">
            <v>75809</v>
          </cell>
          <cell r="Z15">
            <v>110445</v>
          </cell>
          <cell r="AA15">
            <v>2838.2400000000002</v>
          </cell>
          <cell r="AB15">
            <v>5257016.68</v>
          </cell>
          <cell r="AD15">
            <v>-180773.25</v>
          </cell>
          <cell r="AE15">
            <v>0</v>
          </cell>
          <cell r="AF15">
            <v>5076243.43</v>
          </cell>
        </row>
        <row r="16">
          <cell r="A16">
            <v>59</v>
          </cell>
          <cell r="B16" t="str">
            <v>Firth</v>
          </cell>
          <cell r="C16">
            <v>4861229.24</v>
          </cell>
          <cell r="D16">
            <v>0</v>
          </cell>
          <cell r="E16">
            <v>0</v>
          </cell>
          <cell r="F16">
            <v>23236</v>
          </cell>
          <cell r="G16">
            <v>3299</v>
          </cell>
          <cell r="H16">
            <v>2442.4</v>
          </cell>
          <cell r="I16">
            <v>0</v>
          </cell>
          <cell r="J16">
            <v>1896</v>
          </cell>
          <cell r="K16">
            <v>3000</v>
          </cell>
          <cell r="L16">
            <v>0</v>
          </cell>
          <cell r="M16">
            <v>21936</v>
          </cell>
          <cell r="N16">
            <v>44495</v>
          </cell>
          <cell r="O16">
            <v>728</v>
          </cell>
          <cell r="P16">
            <v>0</v>
          </cell>
          <cell r="Q16">
            <v>29546</v>
          </cell>
          <cell r="R16">
            <v>0</v>
          </cell>
          <cell r="S16">
            <v>7364</v>
          </cell>
          <cell r="T16">
            <v>0</v>
          </cell>
          <cell r="U16">
            <v>52113</v>
          </cell>
          <cell r="V16">
            <v>16698</v>
          </cell>
          <cell r="W16">
            <v>11990</v>
          </cell>
          <cell r="X16">
            <v>50272</v>
          </cell>
          <cell r="Y16">
            <v>45328</v>
          </cell>
          <cell r="Z16">
            <v>121487</v>
          </cell>
          <cell r="AA16">
            <v>568.64</v>
          </cell>
          <cell r="AB16">
            <v>5297628.28</v>
          </cell>
          <cell r="AD16">
            <v>0</v>
          </cell>
          <cell r="AE16">
            <v>0</v>
          </cell>
          <cell r="AF16">
            <v>5297628.28</v>
          </cell>
        </row>
        <row r="17">
          <cell r="A17">
            <v>60</v>
          </cell>
          <cell r="B17" t="str">
            <v>Shelley Joint</v>
          </cell>
          <cell r="C17">
            <v>11572299.199999999</v>
          </cell>
          <cell r="D17">
            <v>238400.47</v>
          </cell>
          <cell r="E17">
            <v>0</v>
          </cell>
          <cell r="F17">
            <v>61192</v>
          </cell>
          <cell r="G17">
            <v>6560</v>
          </cell>
          <cell r="H17">
            <v>1850</v>
          </cell>
          <cell r="I17">
            <v>1740</v>
          </cell>
          <cell r="J17">
            <v>12049</v>
          </cell>
          <cell r="K17">
            <v>6727</v>
          </cell>
          <cell r="L17">
            <v>0</v>
          </cell>
          <cell r="M17">
            <v>53056</v>
          </cell>
          <cell r="N17">
            <v>121127</v>
          </cell>
          <cell r="O17">
            <v>25222</v>
          </cell>
          <cell r="P17">
            <v>0</v>
          </cell>
          <cell r="Q17">
            <v>119964</v>
          </cell>
          <cell r="R17">
            <v>0</v>
          </cell>
          <cell r="S17">
            <v>73221</v>
          </cell>
          <cell r="T17">
            <v>0</v>
          </cell>
          <cell r="U17">
            <v>115198</v>
          </cell>
          <cell r="V17">
            <v>37374</v>
          </cell>
          <cell r="W17">
            <v>30301</v>
          </cell>
          <cell r="X17">
            <v>143196</v>
          </cell>
          <cell r="Y17">
            <v>59215</v>
          </cell>
          <cell r="Z17">
            <v>270660</v>
          </cell>
          <cell r="AA17">
            <v>85.139999999999986</v>
          </cell>
          <cell r="AB17">
            <v>12949436.810000001</v>
          </cell>
          <cell r="AD17">
            <v>-238400.47</v>
          </cell>
          <cell r="AE17">
            <v>0</v>
          </cell>
          <cell r="AF17">
            <v>12711036.34</v>
          </cell>
        </row>
        <row r="18">
          <cell r="A18">
            <v>61</v>
          </cell>
          <cell r="B18" t="str">
            <v>Blaine County</v>
          </cell>
          <cell r="C18">
            <v>18905092.420000002</v>
          </cell>
          <cell r="D18">
            <v>0</v>
          </cell>
          <cell r="E18">
            <v>0</v>
          </cell>
          <cell r="F18">
            <v>98715</v>
          </cell>
          <cell r="G18">
            <v>9294</v>
          </cell>
          <cell r="H18">
            <v>3185</v>
          </cell>
          <cell r="I18">
            <v>3480</v>
          </cell>
          <cell r="J18">
            <v>64028</v>
          </cell>
          <cell r="K18">
            <v>11247</v>
          </cell>
          <cell r="L18">
            <v>0</v>
          </cell>
          <cell r="M18">
            <v>79134</v>
          </cell>
          <cell r="N18">
            <v>306074</v>
          </cell>
          <cell r="O18">
            <v>158609</v>
          </cell>
          <cell r="P18">
            <v>0</v>
          </cell>
          <cell r="Q18">
            <v>158054</v>
          </cell>
          <cell r="R18">
            <v>35000</v>
          </cell>
          <cell r="S18">
            <v>105440</v>
          </cell>
          <cell r="T18">
            <v>0</v>
          </cell>
          <cell r="U18">
            <v>270295</v>
          </cell>
          <cell r="V18">
            <v>51590</v>
          </cell>
          <cell r="W18">
            <v>43114</v>
          </cell>
          <cell r="X18">
            <v>208027</v>
          </cell>
          <cell r="Y18">
            <v>0</v>
          </cell>
          <cell r="Z18">
            <v>367969</v>
          </cell>
          <cell r="AA18">
            <v>8688.35</v>
          </cell>
          <cell r="AB18">
            <v>20887035.770000003</v>
          </cell>
          <cell r="AD18">
            <v>0</v>
          </cell>
          <cell r="AE18">
            <v>0</v>
          </cell>
          <cell r="AF18">
            <v>20887035.770000003</v>
          </cell>
        </row>
        <row r="19">
          <cell r="A19">
            <v>71</v>
          </cell>
          <cell r="B19" t="str">
            <v>Garden Valley</v>
          </cell>
          <cell r="C19">
            <v>2157134.9500000002</v>
          </cell>
          <cell r="D19">
            <v>0</v>
          </cell>
          <cell r="E19">
            <v>0</v>
          </cell>
          <cell r="F19">
            <v>15120</v>
          </cell>
          <cell r="G19">
            <v>1894</v>
          </cell>
          <cell r="H19">
            <v>4300</v>
          </cell>
          <cell r="I19">
            <v>0</v>
          </cell>
          <cell r="J19">
            <v>658</v>
          </cell>
          <cell r="K19">
            <v>3000</v>
          </cell>
          <cell r="L19">
            <v>0</v>
          </cell>
          <cell r="M19">
            <v>15000</v>
          </cell>
          <cell r="N19">
            <v>20427</v>
          </cell>
          <cell r="O19">
            <v>0</v>
          </cell>
          <cell r="P19">
            <v>0</v>
          </cell>
          <cell r="Q19">
            <v>7476</v>
          </cell>
          <cell r="R19">
            <v>0</v>
          </cell>
          <cell r="S19">
            <v>32219</v>
          </cell>
          <cell r="T19">
            <v>0</v>
          </cell>
          <cell r="U19">
            <v>32038</v>
          </cell>
          <cell r="V19">
            <v>3216</v>
          </cell>
          <cell r="W19">
            <v>5024</v>
          </cell>
          <cell r="X19">
            <v>15425</v>
          </cell>
          <cell r="Y19">
            <v>2090</v>
          </cell>
          <cell r="Z19">
            <v>60559</v>
          </cell>
          <cell r="AA19">
            <v>1995.9499999999998</v>
          </cell>
          <cell r="AB19">
            <v>2377576.9000000004</v>
          </cell>
          <cell r="AD19">
            <v>0</v>
          </cell>
          <cell r="AE19">
            <v>0</v>
          </cell>
          <cell r="AF19">
            <v>2377576.9000000004</v>
          </cell>
        </row>
        <row r="20">
          <cell r="A20">
            <v>72</v>
          </cell>
          <cell r="B20" t="str">
            <v>Basin</v>
          </cell>
          <cell r="C20">
            <v>2582229.48</v>
          </cell>
          <cell r="D20">
            <v>0</v>
          </cell>
          <cell r="E20">
            <v>0</v>
          </cell>
          <cell r="F20">
            <v>18000</v>
          </cell>
          <cell r="G20">
            <v>2142</v>
          </cell>
          <cell r="H20">
            <v>0</v>
          </cell>
          <cell r="I20">
            <v>0</v>
          </cell>
          <cell r="J20">
            <v>794.5</v>
          </cell>
          <cell r="K20">
            <v>3198</v>
          </cell>
          <cell r="L20">
            <v>0</v>
          </cell>
          <cell r="M20">
            <v>15000</v>
          </cell>
          <cell r="N20">
            <v>26910</v>
          </cell>
          <cell r="O20">
            <v>0</v>
          </cell>
          <cell r="P20">
            <v>0</v>
          </cell>
          <cell r="Q20">
            <v>10323</v>
          </cell>
          <cell r="R20">
            <v>0</v>
          </cell>
          <cell r="S20">
            <v>2864</v>
          </cell>
          <cell r="T20">
            <v>0</v>
          </cell>
          <cell r="U20">
            <v>37445</v>
          </cell>
          <cell r="V20">
            <v>6121</v>
          </cell>
          <cell r="W20">
            <v>6163</v>
          </cell>
          <cell r="X20">
            <v>21090</v>
          </cell>
          <cell r="Y20">
            <v>6498</v>
          </cell>
          <cell r="Z20">
            <v>69248</v>
          </cell>
          <cell r="AA20">
            <v>0</v>
          </cell>
          <cell r="AB20">
            <v>2808025.98</v>
          </cell>
          <cell r="AD20">
            <v>0</v>
          </cell>
          <cell r="AE20">
            <v>0</v>
          </cell>
          <cell r="AF20">
            <v>2808025.98</v>
          </cell>
        </row>
        <row r="21">
          <cell r="A21">
            <v>73</v>
          </cell>
          <cell r="B21" t="str">
            <v>Horseshoe Bend</v>
          </cell>
          <cell r="C21">
            <v>1897047.3299999998</v>
          </cell>
          <cell r="D21">
            <v>25864.45</v>
          </cell>
          <cell r="E21">
            <v>0</v>
          </cell>
          <cell r="F21">
            <v>17100</v>
          </cell>
          <cell r="G21">
            <v>1793</v>
          </cell>
          <cell r="H21">
            <v>0</v>
          </cell>
          <cell r="I21">
            <v>0</v>
          </cell>
          <cell r="J21">
            <v>0</v>
          </cell>
          <cell r="K21">
            <v>3000</v>
          </cell>
          <cell r="L21">
            <v>0</v>
          </cell>
          <cell r="M21">
            <v>15000</v>
          </cell>
          <cell r="N21">
            <v>19214</v>
          </cell>
          <cell r="O21">
            <v>243</v>
          </cell>
          <cell r="P21">
            <v>0</v>
          </cell>
          <cell r="Q21">
            <v>6408</v>
          </cell>
          <cell r="R21">
            <v>0</v>
          </cell>
          <cell r="S21">
            <v>32219</v>
          </cell>
          <cell r="T21">
            <v>0</v>
          </cell>
          <cell r="U21">
            <v>31795</v>
          </cell>
          <cell r="V21">
            <v>3864</v>
          </cell>
          <cell r="W21">
            <v>4736</v>
          </cell>
          <cell r="X21">
            <v>13969</v>
          </cell>
          <cell r="Y21">
            <v>26154</v>
          </cell>
          <cell r="Z21">
            <v>58775</v>
          </cell>
          <cell r="AA21">
            <v>0</v>
          </cell>
          <cell r="AB21">
            <v>2157181.7799999998</v>
          </cell>
          <cell r="AD21">
            <v>-25864.45</v>
          </cell>
          <cell r="AE21">
            <v>0</v>
          </cell>
          <cell r="AF21">
            <v>2131317.3299999996</v>
          </cell>
        </row>
        <row r="22">
          <cell r="A22">
            <v>83</v>
          </cell>
          <cell r="B22" t="str">
            <v>West Bonner County</v>
          </cell>
          <cell r="C22">
            <v>6241713.3700000001</v>
          </cell>
          <cell r="D22">
            <v>0</v>
          </cell>
          <cell r="E22">
            <v>0</v>
          </cell>
          <cell r="F22">
            <v>26338</v>
          </cell>
          <cell r="G22">
            <v>3861</v>
          </cell>
          <cell r="H22">
            <v>6599.33</v>
          </cell>
          <cell r="I22">
            <v>1740</v>
          </cell>
          <cell r="J22">
            <v>780</v>
          </cell>
          <cell r="K22">
            <v>3396</v>
          </cell>
          <cell r="L22">
            <v>0</v>
          </cell>
          <cell r="M22">
            <v>27298</v>
          </cell>
          <cell r="N22">
            <v>76592</v>
          </cell>
          <cell r="O22">
            <v>0</v>
          </cell>
          <cell r="P22">
            <v>0</v>
          </cell>
          <cell r="Q22">
            <v>55532</v>
          </cell>
          <cell r="R22">
            <v>0</v>
          </cell>
          <cell r="S22">
            <v>7364</v>
          </cell>
          <cell r="T22">
            <v>0</v>
          </cell>
          <cell r="U22">
            <v>78887</v>
          </cell>
          <cell r="V22">
            <v>19688</v>
          </cell>
          <cell r="W22">
            <v>14709</v>
          </cell>
          <cell r="X22">
            <v>64495</v>
          </cell>
          <cell r="Y22">
            <v>0</v>
          </cell>
          <cell r="Z22">
            <v>132122</v>
          </cell>
          <cell r="AA22">
            <v>10865.02</v>
          </cell>
          <cell r="AB22">
            <v>6771979.7199999997</v>
          </cell>
          <cell r="AD22">
            <v>0</v>
          </cell>
          <cell r="AE22">
            <v>0</v>
          </cell>
          <cell r="AF22">
            <v>6771979.7199999997</v>
          </cell>
        </row>
        <row r="23">
          <cell r="A23">
            <v>84</v>
          </cell>
          <cell r="B23" t="str">
            <v>Lake Pend Oreille</v>
          </cell>
          <cell r="C23">
            <v>20790255.830000002</v>
          </cell>
          <cell r="D23">
            <v>0</v>
          </cell>
          <cell r="E23">
            <v>0</v>
          </cell>
          <cell r="F23">
            <v>105282</v>
          </cell>
          <cell r="G23">
            <v>10249</v>
          </cell>
          <cell r="H23">
            <v>4920.92</v>
          </cell>
          <cell r="I23">
            <v>3480</v>
          </cell>
          <cell r="J23">
            <v>33674</v>
          </cell>
          <cell r="K23">
            <v>3000</v>
          </cell>
          <cell r="L23">
            <v>0</v>
          </cell>
          <cell r="M23">
            <v>88245</v>
          </cell>
          <cell r="N23">
            <v>235762</v>
          </cell>
          <cell r="O23">
            <v>10671</v>
          </cell>
          <cell r="P23">
            <v>0</v>
          </cell>
          <cell r="Q23">
            <v>150578</v>
          </cell>
          <cell r="R23">
            <v>63909.67</v>
          </cell>
          <cell r="S23">
            <v>105440</v>
          </cell>
          <cell r="T23">
            <v>0</v>
          </cell>
          <cell r="U23">
            <v>211649</v>
          </cell>
          <cell r="V23">
            <v>52662</v>
          </cell>
          <cell r="W23">
            <v>45826</v>
          </cell>
          <cell r="X23">
            <v>222050</v>
          </cell>
          <cell r="Y23">
            <v>0</v>
          </cell>
          <cell r="Z23">
            <v>405676</v>
          </cell>
          <cell r="AA23">
            <v>-721.37000000000035</v>
          </cell>
          <cell r="AB23">
            <v>22542609.050000004</v>
          </cell>
          <cell r="AD23">
            <v>0</v>
          </cell>
          <cell r="AE23">
            <v>0</v>
          </cell>
          <cell r="AF23">
            <v>22542609.050000004</v>
          </cell>
        </row>
        <row r="24">
          <cell r="A24">
            <v>91</v>
          </cell>
          <cell r="B24" t="str">
            <v>Idaho Falls</v>
          </cell>
          <cell r="C24">
            <v>52091399.880000003</v>
          </cell>
          <cell r="D24">
            <v>374515.55000000005</v>
          </cell>
          <cell r="E24">
            <v>0</v>
          </cell>
          <cell r="F24">
            <v>287847</v>
          </cell>
          <cell r="G24">
            <v>25569</v>
          </cell>
          <cell r="H24">
            <v>370</v>
          </cell>
          <cell r="I24">
            <v>12180</v>
          </cell>
          <cell r="J24">
            <v>71086</v>
          </cell>
          <cell r="K24">
            <v>25044</v>
          </cell>
          <cell r="L24">
            <v>0</v>
          </cell>
          <cell r="M24">
            <v>234427</v>
          </cell>
          <cell r="N24">
            <v>574852</v>
          </cell>
          <cell r="O24">
            <v>160064</v>
          </cell>
          <cell r="P24">
            <v>0</v>
          </cell>
          <cell r="Q24">
            <v>494096</v>
          </cell>
          <cell r="R24">
            <v>0</v>
          </cell>
          <cell r="S24">
            <v>200332</v>
          </cell>
          <cell r="T24">
            <v>4758.8</v>
          </cell>
          <cell r="U24">
            <v>494066</v>
          </cell>
          <cell r="V24">
            <v>172765</v>
          </cell>
          <cell r="W24">
            <v>125185</v>
          </cell>
          <cell r="X24">
            <v>621517</v>
          </cell>
          <cell r="Y24">
            <v>29841</v>
          </cell>
          <cell r="Z24">
            <v>1046263</v>
          </cell>
          <cell r="AA24">
            <v>6940.61</v>
          </cell>
          <cell r="AB24">
            <v>57053118.839999996</v>
          </cell>
          <cell r="AD24">
            <v>-374515.55000000005</v>
          </cell>
          <cell r="AE24">
            <v>0</v>
          </cell>
          <cell r="AF24">
            <v>56678603.289999999</v>
          </cell>
        </row>
        <row r="25">
          <cell r="A25">
            <v>92</v>
          </cell>
          <cell r="B25" t="str">
            <v>Swan Valley Elementary</v>
          </cell>
          <cell r="C25">
            <v>549688.31000000006</v>
          </cell>
          <cell r="D25">
            <v>0</v>
          </cell>
          <cell r="E25">
            <v>0</v>
          </cell>
          <cell r="F25">
            <v>9000</v>
          </cell>
          <cell r="G25">
            <v>1176</v>
          </cell>
          <cell r="H25">
            <v>1560.34</v>
          </cell>
          <cell r="I25">
            <v>0</v>
          </cell>
          <cell r="J25">
            <v>0</v>
          </cell>
          <cell r="K25">
            <v>3000</v>
          </cell>
          <cell r="L25">
            <v>0</v>
          </cell>
          <cell r="M25">
            <v>9000</v>
          </cell>
          <cell r="N25">
            <v>4045</v>
          </cell>
          <cell r="O25">
            <v>0</v>
          </cell>
          <cell r="P25">
            <v>0</v>
          </cell>
          <cell r="Q25">
            <v>1424</v>
          </cell>
          <cell r="R25">
            <v>0</v>
          </cell>
          <cell r="S25">
            <v>0</v>
          </cell>
          <cell r="T25">
            <v>0</v>
          </cell>
          <cell r="U25">
            <v>18373</v>
          </cell>
          <cell r="V25">
            <v>677</v>
          </cell>
          <cell r="W25">
            <v>2502</v>
          </cell>
          <cell r="X25">
            <v>2556</v>
          </cell>
          <cell r="Y25">
            <v>303</v>
          </cell>
          <cell r="Z25">
            <v>20087</v>
          </cell>
          <cell r="AA25">
            <v>39.07</v>
          </cell>
          <cell r="AB25">
            <v>623430.72</v>
          </cell>
          <cell r="AD25">
            <v>0</v>
          </cell>
          <cell r="AE25">
            <v>0</v>
          </cell>
          <cell r="AF25">
            <v>623430.72</v>
          </cell>
        </row>
        <row r="26">
          <cell r="A26">
            <v>93</v>
          </cell>
          <cell r="B26" t="str">
            <v>Bonneville Joint</v>
          </cell>
          <cell r="C26">
            <v>63951864.669999994</v>
          </cell>
          <cell r="D26">
            <v>1890452.6800000002</v>
          </cell>
          <cell r="E26">
            <v>0</v>
          </cell>
          <cell r="F26">
            <v>354740</v>
          </cell>
          <cell r="G26">
            <v>31719</v>
          </cell>
          <cell r="H26">
            <v>3240</v>
          </cell>
          <cell r="I26">
            <v>22620</v>
          </cell>
          <cell r="J26">
            <v>460727</v>
          </cell>
          <cell r="K26">
            <v>33687</v>
          </cell>
          <cell r="L26">
            <v>0</v>
          </cell>
          <cell r="M26">
            <v>293104</v>
          </cell>
          <cell r="N26">
            <v>692390</v>
          </cell>
          <cell r="O26">
            <v>130962</v>
          </cell>
          <cell r="P26">
            <v>0</v>
          </cell>
          <cell r="Q26">
            <v>546424</v>
          </cell>
          <cell r="R26">
            <v>30000</v>
          </cell>
          <cell r="S26">
            <v>219663</v>
          </cell>
          <cell r="T26">
            <v>0</v>
          </cell>
          <cell r="U26">
            <v>592518</v>
          </cell>
          <cell r="V26">
            <v>197079</v>
          </cell>
          <cell r="W26">
            <v>155680</v>
          </cell>
          <cell r="X26">
            <v>775971</v>
          </cell>
          <cell r="Y26">
            <v>7733</v>
          </cell>
          <cell r="Z26">
            <v>1318368</v>
          </cell>
          <cell r="AA26">
            <v>6617.88</v>
          </cell>
          <cell r="AB26">
            <v>71715560.229999989</v>
          </cell>
          <cell r="AD26">
            <v>-1890452.6800000002</v>
          </cell>
          <cell r="AE26">
            <v>0</v>
          </cell>
          <cell r="AF26">
            <v>69825107.549999982</v>
          </cell>
        </row>
        <row r="27">
          <cell r="A27">
            <v>101</v>
          </cell>
          <cell r="B27" t="str">
            <v>Boundary County</v>
          </cell>
          <cell r="C27">
            <v>8000542.1100000003</v>
          </cell>
          <cell r="D27">
            <v>0</v>
          </cell>
          <cell r="E27">
            <v>0</v>
          </cell>
          <cell r="F27">
            <v>40554</v>
          </cell>
          <cell r="G27">
            <v>4758</v>
          </cell>
          <cell r="H27">
            <v>6600</v>
          </cell>
          <cell r="I27">
            <v>0</v>
          </cell>
          <cell r="J27">
            <v>5230</v>
          </cell>
          <cell r="K27">
            <v>3674</v>
          </cell>
          <cell r="L27">
            <v>0</v>
          </cell>
          <cell r="M27">
            <v>35857</v>
          </cell>
          <cell r="N27">
            <v>93328</v>
          </cell>
          <cell r="O27">
            <v>3395</v>
          </cell>
          <cell r="P27">
            <v>0</v>
          </cell>
          <cell r="Q27">
            <v>69415</v>
          </cell>
          <cell r="R27">
            <v>0</v>
          </cell>
          <cell r="S27">
            <v>53890</v>
          </cell>
          <cell r="T27">
            <v>0</v>
          </cell>
          <cell r="U27">
            <v>92846</v>
          </cell>
          <cell r="V27">
            <v>23750</v>
          </cell>
          <cell r="W27">
            <v>19574</v>
          </cell>
          <cell r="X27">
            <v>89057</v>
          </cell>
          <cell r="Y27">
            <v>18975</v>
          </cell>
          <cell r="Z27">
            <v>176890</v>
          </cell>
          <cell r="AA27">
            <v>4943.8499999999995</v>
          </cell>
          <cell r="AB27">
            <v>8743278.959999999</v>
          </cell>
          <cell r="AD27">
            <v>0</v>
          </cell>
          <cell r="AE27">
            <v>0</v>
          </cell>
          <cell r="AF27">
            <v>8743278.959999999</v>
          </cell>
        </row>
        <row r="28">
          <cell r="A28">
            <v>111</v>
          </cell>
          <cell r="B28" t="str">
            <v>Butte County</v>
          </cell>
          <cell r="C28">
            <v>3017901.73</v>
          </cell>
          <cell r="D28">
            <v>14189.45</v>
          </cell>
          <cell r="E28">
            <v>0</v>
          </cell>
          <cell r="F28">
            <v>18000</v>
          </cell>
          <cell r="G28">
            <v>2340</v>
          </cell>
          <cell r="H28">
            <v>6093</v>
          </cell>
          <cell r="I28">
            <v>0</v>
          </cell>
          <cell r="J28">
            <v>260</v>
          </cell>
          <cell r="K28">
            <v>3000</v>
          </cell>
          <cell r="L28">
            <v>0</v>
          </cell>
          <cell r="M28">
            <v>15000</v>
          </cell>
          <cell r="N28">
            <v>29528</v>
          </cell>
          <cell r="O28">
            <v>1940</v>
          </cell>
          <cell r="P28">
            <v>0</v>
          </cell>
          <cell r="Q28">
            <v>29902</v>
          </cell>
          <cell r="R28">
            <v>0</v>
          </cell>
          <cell r="S28">
            <v>2864</v>
          </cell>
          <cell r="T28">
            <v>0</v>
          </cell>
          <cell r="U28">
            <v>39629</v>
          </cell>
          <cell r="V28">
            <v>7334</v>
          </cell>
          <cell r="W28">
            <v>7136</v>
          </cell>
          <cell r="X28">
            <v>26158</v>
          </cell>
          <cell r="Y28">
            <v>20374</v>
          </cell>
          <cell r="Z28">
            <v>78413</v>
          </cell>
          <cell r="AA28">
            <v>0</v>
          </cell>
          <cell r="AB28">
            <v>3320062.18</v>
          </cell>
          <cell r="AD28">
            <v>-14189.45</v>
          </cell>
          <cell r="AE28">
            <v>0</v>
          </cell>
          <cell r="AF28">
            <v>3305872.73</v>
          </cell>
        </row>
        <row r="29">
          <cell r="A29">
            <v>121</v>
          </cell>
          <cell r="B29" t="str">
            <v>Camas County</v>
          </cell>
          <cell r="C29">
            <v>1627560.3199999998</v>
          </cell>
          <cell r="D29">
            <v>6140.85</v>
          </cell>
          <cell r="E29">
            <v>0</v>
          </cell>
          <cell r="F29">
            <v>9720</v>
          </cell>
          <cell r="G29">
            <v>1702</v>
          </cell>
          <cell r="H29">
            <v>0</v>
          </cell>
          <cell r="I29">
            <v>0</v>
          </cell>
          <cell r="J29">
            <v>0</v>
          </cell>
          <cell r="K29">
            <v>3000</v>
          </cell>
          <cell r="L29">
            <v>0</v>
          </cell>
          <cell r="M29">
            <v>15000</v>
          </cell>
          <cell r="N29">
            <v>17515</v>
          </cell>
          <cell r="O29">
            <v>0</v>
          </cell>
          <cell r="P29">
            <v>0</v>
          </cell>
          <cell r="Q29">
            <v>8187</v>
          </cell>
          <cell r="R29">
            <v>0</v>
          </cell>
          <cell r="S29">
            <v>32219</v>
          </cell>
          <cell r="T29">
            <v>0</v>
          </cell>
          <cell r="U29">
            <v>29609</v>
          </cell>
          <cell r="V29">
            <v>3018</v>
          </cell>
          <cell r="W29">
            <v>3940</v>
          </cell>
          <cell r="X29">
            <v>9831</v>
          </cell>
          <cell r="Y29">
            <v>15147</v>
          </cell>
          <cell r="Z29">
            <v>52718</v>
          </cell>
          <cell r="AA29">
            <v>74.55</v>
          </cell>
          <cell r="AB29">
            <v>1835381.72</v>
          </cell>
          <cell r="AD29">
            <v>-6140.85</v>
          </cell>
          <cell r="AE29">
            <v>0</v>
          </cell>
          <cell r="AF29">
            <v>1829240.8699999999</v>
          </cell>
        </row>
        <row r="30">
          <cell r="A30">
            <v>131</v>
          </cell>
          <cell r="B30" t="str">
            <v>Nampa</v>
          </cell>
          <cell r="C30">
            <v>73111599.590000004</v>
          </cell>
          <cell r="D30">
            <v>2151190.0499999998</v>
          </cell>
          <cell r="E30">
            <v>0</v>
          </cell>
          <cell r="F30">
            <v>393706</v>
          </cell>
          <cell r="G30">
            <v>34800</v>
          </cell>
          <cell r="H30">
            <v>3570</v>
          </cell>
          <cell r="I30">
            <v>8700</v>
          </cell>
          <cell r="J30">
            <v>245719</v>
          </cell>
          <cell r="K30">
            <v>18780</v>
          </cell>
          <cell r="L30">
            <v>0</v>
          </cell>
          <cell r="M30">
            <v>322500</v>
          </cell>
          <cell r="N30">
            <v>867618</v>
          </cell>
          <cell r="O30">
            <v>339530</v>
          </cell>
          <cell r="P30">
            <v>83750</v>
          </cell>
          <cell r="Q30">
            <v>685255</v>
          </cell>
          <cell r="R30">
            <v>132000</v>
          </cell>
          <cell r="S30">
            <v>219663</v>
          </cell>
          <cell r="T30">
            <v>2379.4</v>
          </cell>
          <cell r="U30">
            <v>738703</v>
          </cell>
          <cell r="V30">
            <v>263195</v>
          </cell>
          <cell r="W30">
            <v>173037</v>
          </cell>
          <cell r="X30">
            <v>864499</v>
          </cell>
          <cell r="Y30">
            <v>353103</v>
          </cell>
          <cell r="Z30">
            <v>1418788</v>
          </cell>
          <cell r="AA30">
            <v>11231.350000000002</v>
          </cell>
          <cell r="AB30">
            <v>82443316.390000001</v>
          </cell>
          <cell r="AD30">
            <v>-2151190.0499999998</v>
          </cell>
          <cell r="AE30">
            <v>0</v>
          </cell>
          <cell r="AF30">
            <v>80292126.340000004</v>
          </cell>
        </row>
        <row r="31">
          <cell r="A31">
            <v>132</v>
          </cell>
          <cell r="B31" t="str">
            <v>Caldwell</v>
          </cell>
          <cell r="C31">
            <v>33873006</v>
          </cell>
          <cell r="D31">
            <v>951701.9800000001</v>
          </cell>
          <cell r="E31">
            <v>0</v>
          </cell>
          <cell r="F31">
            <v>164742</v>
          </cell>
          <cell r="G31">
            <v>16512</v>
          </cell>
          <cell r="H31">
            <v>5700</v>
          </cell>
          <cell r="I31">
            <v>19140</v>
          </cell>
          <cell r="J31">
            <v>161471</v>
          </cell>
          <cell r="K31">
            <v>11009</v>
          </cell>
          <cell r="L31">
            <v>0</v>
          </cell>
          <cell r="M31">
            <v>148011</v>
          </cell>
          <cell r="N31">
            <v>370672</v>
          </cell>
          <cell r="O31">
            <v>296362</v>
          </cell>
          <cell r="P31">
            <v>0</v>
          </cell>
          <cell r="Q31">
            <v>414357</v>
          </cell>
          <cell r="R31">
            <v>0</v>
          </cell>
          <cell r="S31">
            <v>73221</v>
          </cell>
          <cell r="T31">
            <v>0</v>
          </cell>
          <cell r="U31">
            <v>324176</v>
          </cell>
          <cell r="V31">
            <v>130483</v>
          </cell>
          <cell r="W31">
            <v>78811</v>
          </cell>
          <cell r="X31">
            <v>387839</v>
          </cell>
          <cell r="Y31">
            <v>132541</v>
          </cell>
          <cell r="Z31">
            <v>664528</v>
          </cell>
          <cell r="AA31">
            <v>12197.31</v>
          </cell>
          <cell r="AB31">
            <v>38236480.289999999</v>
          </cell>
          <cell r="AD31">
            <v>-951701.9800000001</v>
          </cell>
          <cell r="AE31">
            <v>0</v>
          </cell>
          <cell r="AF31">
            <v>37284778.310000002</v>
          </cell>
        </row>
        <row r="32">
          <cell r="A32">
            <v>133</v>
          </cell>
          <cell r="B32" t="str">
            <v>Wilder</v>
          </cell>
          <cell r="C32">
            <v>3222347.6100000003</v>
          </cell>
          <cell r="D32">
            <v>121219.4</v>
          </cell>
          <cell r="E32">
            <v>0</v>
          </cell>
          <cell r="F32">
            <v>18000</v>
          </cell>
          <cell r="G32">
            <v>2586</v>
          </cell>
          <cell r="H32">
            <v>0</v>
          </cell>
          <cell r="I32">
            <v>0</v>
          </cell>
          <cell r="J32">
            <v>22795</v>
          </cell>
          <cell r="K32">
            <v>3238</v>
          </cell>
          <cell r="L32">
            <v>0</v>
          </cell>
          <cell r="M32">
            <v>15135</v>
          </cell>
          <cell r="N32">
            <v>32714</v>
          </cell>
          <cell r="O32">
            <v>22312</v>
          </cell>
          <cell r="P32">
            <v>0</v>
          </cell>
          <cell r="Q32">
            <v>43073</v>
          </cell>
          <cell r="R32">
            <v>40000</v>
          </cell>
          <cell r="S32">
            <v>2864</v>
          </cell>
          <cell r="T32">
            <v>0</v>
          </cell>
          <cell r="U32">
            <v>42286</v>
          </cell>
          <cell r="V32">
            <v>11508</v>
          </cell>
          <cell r="W32">
            <v>8090</v>
          </cell>
          <cell r="X32">
            <v>31071</v>
          </cell>
          <cell r="Y32">
            <v>25454</v>
          </cell>
          <cell r="Z32">
            <v>89043</v>
          </cell>
          <cell r="AA32">
            <v>8199.630000000001</v>
          </cell>
          <cell r="AB32">
            <v>3761935.64</v>
          </cell>
          <cell r="AD32">
            <v>-121219.4</v>
          </cell>
          <cell r="AE32">
            <v>0</v>
          </cell>
          <cell r="AF32">
            <v>3640716.24</v>
          </cell>
        </row>
        <row r="33">
          <cell r="A33">
            <v>134</v>
          </cell>
          <cell r="B33" t="str">
            <v>Middleton</v>
          </cell>
          <cell r="C33">
            <v>20994106.470000003</v>
          </cell>
          <cell r="D33">
            <v>1162792.32</v>
          </cell>
          <cell r="E33">
            <v>0</v>
          </cell>
          <cell r="F33">
            <v>121229</v>
          </cell>
          <cell r="G33">
            <v>10828</v>
          </cell>
          <cell r="H33">
            <v>6510</v>
          </cell>
          <cell r="I33">
            <v>1740</v>
          </cell>
          <cell r="J33">
            <v>13708</v>
          </cell>
          <cell r="K33">
            <v>12595</v>
          </cell>
          <cell r="L33">
            <v>0</v>
          </cell>
          <cell r="M33">
            <v>93770</v>
          </cell>
          <cell r="N33">
            <v>218318</v>
          </cell>
          <cell r="O33">
            <v>16977</v>
          </cell>
          <cell r="P33">
            <v>0</v>
          </cell>
          <cell r="Q33">
            <v>141679</v>
          </cell>
          <cell r="R33">
            <v>30000</v>
          </cell>
          <cell r="S33">
            <v>73221</v>
          </cell>
          <cell r="T33">
            <v>0</v>
          </cell>
          <cell r="U33">
            <v>197098</v>
          </cell>
          <cell r="V33">
            <v>58923</v>
          </cell>
          <cell r="W33">
            <v>51099</v>
          </cell>
          <cell r="X33">
            <v>247880</v>
          </cell>
          <cell r="Y33">
            <v>117243</v>
          </cell>
          <cell r="Z33">
            <v>440542</v>
          </cell>
          <cell r="AA33">
            <v>15970.470000000001</v>
          </cell>
          <cell r="AB33">
            <v>24026229.260000002</v>
          </cell>
          <cell r="AD33">
            <v>-1162792.32</v>
          </cell>
          <cell r="AE33">
            <v>0</v>
          </cell>
          <cell r="AF33">
            <v>22863436.940000001</v>
          </cell>
        </row>
        <row r="34">
          <cell r="A34">
            <v>135</v>
          </cell>
          <cell r="B34" t="str">
            <v>Notus</v>
          </cell>
          <cell r="C34">
            <v>2963741.7300000004</v>
          </cell>
          <cell r="D34">
            <v>117090.61</v>
          </cell>
          <cell r="E34">
            <v>0</v>
          </cell>
          <cell r="F34">
            <v>18000</v>
          </cell>
          <cell r="G34">
            <v>2364</v>
          </cell>
          <cell r="H34">
            <v>6000</v>
          </cell>
          <cell r="I34">
            <v>0</v>
          </cell>
          <cell r="J34">
            <v>990</v>
          </cell>
          <cell r="K34">
            <v>3555</v>
          </cell>
          <cell r="L34">
            <v>0</v>
          </cell>
          <cell r="M34">
            <v>15000</v>
          </cell>
          <cell r="N34">
            <v>32441</v>
          </cell>
          <cell r="O34">
            <v>8246</v>
          </cell>
          <cell r="P34">
            <v>0</v>
          </cell>
          <cell r="Q34">
            <v>18155</v>
          </cell>
          <cell r="R34">
            <v>40000</v>
          </cell>
          <cell r="S34">
            <v>2864</v>
          </cell>
          <cell r="T34">
            <v>0</v>
          </cell>
          <cell r="U34">
            <v>42059</v>
          </cell>
          <cell r="V34">
            <v>9252</v>
          </cell>
          <cell r="W34">
            <v>7185</v>
          </cell>
          <cell r="X34">
            <v>26151</v>
          </cell>
          <cell r="Y34">
            <v>8720</v>
          </cell>
          <cell r="Z34">
            <v>79070</v>
          </cell>
          <cell r="AA34">
            <v>19.97</v>
          </cell>
          <cell r="AB34">
            <v>3400904.3100000005</v>
          </cell>
          <cell r="AD34">
            <v>-117090.61</v>
          </cell>
          <cell r="AE34">
            <v>0</v>
          </cell>
          <cell r="AF34">
            <v>3283813.7000000007</v>
          </cell>
        </row>
        <row r="35">
          <cell r="A35">
            <v>136</v>
          </cell>
          <cell r="B35" t="str">
            <v>Melba Joint</v>
          </cell>
          <cell r="C35">
            <v>5086510.8499999996</v>
          </cell>
          <cell r="D35">
            <v>193329.28</v>
          </cell>
          <cell r="E35">
            <v>0</v>
          </cell>
          <cell r="F35">
            <v>25906</v>
          </cell>
          <cell r="G35">
            <v>3410</v>
          </cell>
          <cell r="H35">
            <v>668.2</v>
          </cell>
          <cell r="I35">
            <v>0</v>
          </cell>
          <cell r="J35">
            <v>5430</v>
          </cell>
          <cell r="K35">
            <v>3000</v>
          </cell>
          <cell r="L35">
            <v>0</v>
          </cell>
          <cell r="M35">
            <v>22997</v>
          </cell>
          <cell r="N35">
            <v>47023</v>
          </cell>
          <cell r="O35">
            <v>13096</v>
          </cell>
          <cell r="P35">
            <v>0</v>
          </cell>
          <cell r="Q35">
            <v>39157</v>
          </cell>
          <cell r="R35">
            <v>0</v>
          </cell>
          <cell r="S35">
            <v>7364</v>
          </cell>
          <cell r="T35">
            <v>0</v>
          </cell>
          <cell r="U35">
            <v>54222</v>
          </cell>
          <cell r="V35">
            <v>15062</v>
          </cell>
          <cell r="W35">
            <v>12365</v>
          </cell>
          <cell r="X35">
            <v>52292</v>
          </cell>
          <cell r="Y35">
            <v>42617</v>
          </cell>
          <cell r="Z35">
            <v>124206</v>
          </cell>
          <cell r="AA35">
            <v>0</v>
          </cell>
          <cell r="AB35">
            <v>5748655.3300000001</v>
          </cell>
          <cell r="AD35">
            <v>-193329.28</v>
          </cell>
          <cell r="AE35">
            <v>0</v>
          </cell>
          <cell r="AF35">
            <v>5555326.0499999998</v>
          </cell>
        </row>
        <row r="36">
          <cell r="A36">
            <v>137</v>
          </cell>
          <cell r="B36" t="str">
            <v>Parma</v>
          </cell>
          <cell r="C36">
            <v>6000016.04</v>
          </cell>
          <cell r="D36">
            <v>241178.75</v>
          </cell>
          <cell r="E36">
            <v>0</v>
          </cell>
          <cell r="F36">
            <v>30019</v>
          </cell>
          <cell r="G36">
            <v>3760</v>
          </cell>
          <cell r="H36">
            <v>500</v>
          </cell>
          <cell r="I36">
            <v>0</v>
          </cell>
          <cell r="J36">
            <v>23465</v>
          </cell>
          <cell r="K36">
            <v>4546</v>
          </cell>
          <cell r="L36">
            <v>0</v>
          </cell>
          <cell r="M36">
            <v>26338</v>
          </cell>
          <cell r="N36">
            <v>65933</v>
          </cell>
          <cell r="O36">
            <v>24252</v>
          </cell>
          <cell r="P36">
            <v>0</v>
          </cell>
          <cell r="Q36">
            <v>55176</v>
          </cell>
          <cell r="R36">
            <v>0</v>
          </cell>
          <cell r="S36">
            <v>53890</v>
          </cell>
          <cell r="T36">
            <v>0</v>
          </cell>
          <cell r="U36">
            <v>69996</v>
          </cell>
          <cell r="V36">
            <v>17996</v>
          </cell>
          <cell r="W36">
            <v>15832</v>
          </cell>
          <cell r="X36">
            <v>69415</v>
          </cell>
          <cell r="Y36">
            <v>61177</v>
          </cell>
          <cell r="Z36">
            <v>143574</v>
          </cell>
          <cell r="AA36">
            <v>1644</v>
          </cell>
          <cell r="AB36">
            <v>6908707.79</v>
          </cell>
          <cell r="AD36">
            <v>-241178.75</v>
          </cell>
          <cell r="AE36">
            <v>0</v>
          </cell>
          <cell r="AF36">
            <v>6667529.04</v>
          </cell>
        </row>
        <row r="37">
          <cell r="A37">
            <v>139</v>
          </cell>
          <cell r="B37" t="str">
            <v>Vallivue</v>
          </cell>
          <cell r="C37">
            <v>47859524.200000003</v>
          </cell>
          <cell r="D37">
            <v>3212524.1500000004</v>
          </cell>
          <cell r="E37">
            <v>0</v>
          </cell>
          <cell r="F37">
            <v>236541</v>
          </cell>
          <cell r="G37">
            <v>22902</v>
          </cell>
          <cell r="H37">
            <v>440</v>
          </cell>
          <cell r="I37">
            <v>1740</v>
          </cell>
          <cell r="J37">
            <v>194640</v>
          </cell>
          <cell r="K37">
            <v>11405</v>
          </cell>
          <cell r="L37">
            <v>0</v>
          </cell>
          <cell r="M37">
            <v>208977</v>
          </cell>
          <cell r="N37">
            <v>504986</v>
          </cell>
          <cell r="O37">
            <v>237914</v>
          </cell>
          <cell r="P37">
            <v>0</v>
          </cell>
          <cell r="Q37">
            <v>373420</v>
          </cell>
          <cell r="R37">
            <v>35000</v>
          </cell>
          <cell r="S37">
            <v>146442</v>
          </cell>
          <cell r="T37">
            <v>0</v>
          </cell>
          <cell r="U37">
            <v>436202</v>
          </cell>
          <cell r="V37">
            <v>138832</v>
          </cell>
          <cell r="W37">
            <v>107716</v>
          </cell>
          <cell r="X37">
            <v>536876</v>
          </cell>
          <cell r="Y37">
            <v>215762</v>
          </cell>
          <cell r="Z37">
            <v>944771</v>
          </cell>
          <cell r="AA37">
            <v>10199.69</v>
          </cell>
          <cell r="AB37">
            <v>55436814.039999999</v>
          </cell>
          <cell r="AD37">
            <v>-3212524.1500000004</v>
          </cell>
          <cell r="AE37">
            <v>0</v>
          </cell>
          <cell r="AF37">
            <v>52224289.890000001</v>
          </cell>
        </row>
        <row r="38">
          <cell r="A38">
            <v>148</v>
          </cell>
          <cell r="B38" t="str">
            <v>Grace Joint</v>
          </cell>
          <cell r="C38">
            <v>3777644.0200000005</v>
          </cell>
          <cell r="D38">
            <v>172783.39</v>
          </cell>
          <cell r="E38">
            <v>0</v>
          </cell>
          <cell r="F38">
            <v>18000</v>
          </cell>
          <cell r="G38">
            <v>2684</v>
          </cell>
          <cell r="H38">
            <v>0</v>
          </cell>
          <cell r="I38">
            <v>0</v>
          </cell>
          <cell r="J38">
            <v>260</v>
          </cell>
          <cell r="K38">
            <v>3000</v>
          </cell>
          <cell r="L38">
            <v>0</v>
          </cell>
          <cell r="M38">
            <v>16071</v>
          </cell>
          <cell r="N38">
            <v>35737</v>
          </cell>
          <cell r="O38">
            <v>485</v>
          </cell>
          <cell r="P38">
            <v>0</v>
          </cell>
          <cell r="Q38">
            <v>18511</v>
          </cell>
          <cell r="R38">
            <v>0</v>
          </cell>
          <cell r="S38">
            <v>2864</v>
          </cell>
          <cell r="T38">
            <v>0</v>
          </cell>
          <cell r="U38">
            <v>44809</v>
          </cell>
          <cell r="V38">
            <v>6064</v>
          </cell>
          <cell r="W38">
            <v>8527</v>
          </cell>
          <cell r="X38">
            <v>32879</v>
          </cell>
          <cell r="Y38">
            <v>40362</v>
          </cell>
          <cell r="Z38">
            <v>89878</v>
          </cell>
          <cell r="AA38">
            <v>3780.91</v>
          </cell>
          <cell r="AB38">
            <v>4274339.32</v>
          </cell>
          <cell r="AD38">
            <v>-172783.39</v>
          </cell>
          <cell r="AE38">
            <v>0</v>
          </cell>
          <cell r="AF38">
            <v>4101555.93</v>
          </cell>
        </row>
        <row r="39">
          <cell r="A39">
            <v>149</v>
          </cell>
          <cell r="B39" t="str">
            <v>North Gem</v>
          </cell>
          <cell r="C39">
            <v>1528222.49</v>
          </cell>
          <cell r="D39">
            <v>0</v>
          </cell>
          <cell r="E39">
            <v>0</v>
          </cell>
          <cell r="F39">
            <v>12600</v>
          </cell>
          <cell r="G39">
            <v>1683</v>
          </cell>
          <cell r="H39">
            <v>6600</v>
          </cell>
          <cell r="I39">
            <v>1740</v>
          </cell>
          <cell r="J39">
            <v>3190</v>
          </cell>
          <cell r="K39">
            <v>3000</v>
          </cell>
          <cell r="L39">
            <v>0</v>
          </cell>
          <cell r="M39">
            <v>15000</v>
          </cell>
          <cell r="N39">
            <v>17393</v>
          </cell>
          <cell r="O39">
            <v>0</v>
          </cell>
          <cell r="P39">
            <v>0</v>
          </cell>
          <cell r="Q39">
            <v>6408</v>
          </cell>
          <cell r="R39">
            <v>0</v>
          </cell>
          <cell r="S39">
            <v>32219</v>
          </cell>
          <cell r="T39">
            <v>0</v>
          </cell>
          <cell r="U39">
            <v>29507</v>
          </cell>
          <cell r="V39">
            <v>2792</v>
          </cell>
          <cell r="W39">
            <v>4032</v>
          </cell>
          <cell r="X39">
            <v>10307</v>
          </cell>
          <cell r="Y39">
            <v>14181</v>
          </cell>
          <cell r="Z39">
            <v>52602</v>
          </cell>
          <cell r="AA39">
            <v>0</v>
          </cell>
          <cell r="AB39">
            <v>1741476.49</v>
          </cell>
          <cell r="AD39">
            <v>0</v>
          </cell>
          <cell r="AE39">
            <v>0</v>
          </cell>
          <cell r="AF39">
            <v>1741476.49</v>
          </cell>
        </row>
        <row r="40">
          <cell r="A40">
            <v>150</v>
          </cell>
          <cell r="B40" t="str">
            <v>Soda Springs Joint</v>
          </cell>
          <cell r="C40">
            <v>5532772.3200000003</v>
          </cell>
          <cell r="D40">
            <v>19728.86</v>
          </cell>
          <cell r="E40">
            <v>0</v>
          </cell>
          <cell r="F40">
            <v>23669</v>
          </cell>
          <cell r="G40">
            <v>3398</v>
          </cell>
          <cell r="H40">
            <v>6590</v>
          </cell>
          <cell r="I40">
            <v>6960</v>
          </cell>
          <cell r="J40">
            <v>13606</v>
          </cell>
          <cell r="K40">
            <v>4070</v>
          </cell>
          <cell r="L40">
            <v>0</v>
          </cell>
          <cell r="M40">
            <v>22877</v>
          </cell>
          <cell r="N40">
            <v>52726</v>
          </cell>
          <cell r="O40">
            <v>0</v>
          </cell>
          <cell r="P40">
            <v>0</v>
          </cell>
          <cell r="Q40">
            <v>35954</v>
          </cell>
          <cell r="R40">
            <v>0</v>
          </cell>
          <cell r="S40">
            <v>7364</v>
          </cell>
          <cell r="T40">
            <v>0</v>
          </cell>
          <cell r="U40">
            <v>58978</v>
          </cell>
          <cell r="V40">
            <v>14019</v>
          </cell>
          <cell r="W40">
            <v>12406</v>
          </cell>
          <cell r="X40">
            <v>52521</v>
          </cell>
          <cell r="Y40">
            <v>0</v>
          </cell>
          <cell r="Z40">
            <v>126119</v>
          </cell>
          <cell r="AA40">
            <v>838.48</v>
          </cell>
          <cell r="AB40">
            <v>5994596.6600000011</v>
          </cell>
          <cell r="AD40">
            <v>-19728.86</v>
          </cell>
          <cell r="AE40">
            <v>0</v>
          </cell>
          <cell r="AF40">
            <v>5974867.8000000007</v>
          </cell>
        </row>
        <row r="41">
          <cell r="A41">
            <v>151</v>
          </cell>
          <cell r="B41" t="str">
            <v>Cassia County Joint</v>
          </cell>
          <cell r="C41">
            <v>29905848.239999998</v>
          </cell>
          <cell r="D41">
            <v>487873.72</v>
          </cell>
          <cell r="E41">
            <v>0</v>
          </cell>
          <cell r="F41">
            <v>146125</v>
          </cell>
          <cell r="G41">
            <v>14933</v>
          </cell>
          <cell r="H41">
            <v>1730</v>
          </cell>
          <cell r="I41">
            <v>0</v>
          </cell>
          <cell r="J41">
            <v>28776</v>
          </cell>
          <cell r="K41">
            <v>4863</v>
          </cell>
          <cell r="L41">
            <v>0</v>
          </cell>
          <cell r="M41">
            <v>132944</v>
          </cell>
          <cell r="N41">
            <v>324893</v>
          </cell>
          <cell r="O41">
            <v>165885</v>
          </cell>
          <cell r="P41">
            <v>0</v>
          </cell>
          <cell r="Q41">
            <v>328922</v>
          </cell>
          <cell r="R41">
            <v>0</v>
          </cell>
          <cell r="S41">
            <v>86313</v>
          </cell>
          <cell r="T41">
            <v>0</v>
          </cell>
          <cell r="U41">
            <v>285994</v>
          </cell>
          <cell r="V41">
            <v>102926</v>
          </cell>
          <cell r="W41">
            <v>68293</v>
          </cell>
          <cell r="X41">
            <v>337095</v>
          </cell>
          <cell r="Y41">
            <v>176208</v>
          </cell>
          <cell r="Z41">
            <v>576798</v>
          </cell>
          <cell r="AA41">
            <v>3908.76</v>
          </cell>
          <cell r="AB41">
            <v>33180328.719999999</v>
          </cell>
          <cell r="AD41">
            <v>-487873.72</v>
          </cell>
          <cell r="AE41">
            <v>0</v>
          </cell>
          <cell r="AF41">
            <v>32692455</v>
          </cell>
        </row>
        <row r="42">
          <cell r="A42">
            <v>161</v>
          </cell>
          <cell r="B42" t="str">
            <v>Clark County Joint</v>
          </cell>
          <cell r="C42">
            <v>1375909.83</v>
          </cell>
          <cell r="D42">
            <v>0</v>
          </cell>
          <cell r="E42">
            <v>0</v>
          </cell>
          <cell r="F42">
            <v>9000</v>
          </cell>
          <cell r="G42">
            <v>1645</v>
          </cell>
          <cell r="H42">
            <v>4750</v>
          </cell>
          <cell r="I42">
            <v>0</v>
          </cell>
          <cell r="J42">
            <v>585</v>
          </cell>
          <cell r="K42">
            <v>3000</v>
          </cell>
          <cell r="L42">
            <v>0</v>
          </cell>
          <cell r="M42">
            <v>15000</v>
          </cell>
          <cell r="N42">
            <v>16180</v>
          </cell>
          <cell r="O42">
            <v>5093</v>
          </cell>
          <cell r="P42">
            <v>0</v>
          </cell>
          <cell r="Q42">
            <v>8187</v>
          </cell>
          <cell r="R42">
            <v>0</v>
          </cell>
          <cell r="S42">
            <v>32219</v>
          </cell>
          <cell r="T42">
            <v>0</v>
          </cell>
          <cell r="U42">
            <v>28496</v>
          </cell>
          <cell r="V42">
            <v>2877</v>
          </cell>
          <cell r="W42">
            <v>3603</v>
          </cell>
          <cell r="X42">
            <v>8203</v>
          </cell>
          <cell r="Y42">
            <v>24175</v>
          </cell>
          <cell r="Z42">
            <v>48339</v>
          </cell>
          <cell r="AA42">
            <v>5.0999999999999996</v>
          </cell>
          <cell r="AB42">
            <v>1587266.9300000002</v>
          </cell>
          <cell r="AD42">
            <v>0</v>
          </cell>
          <cell r="AE42">
            <v>0</v>
          </cell>
          <cell r="AF42">
            <v>1587266.9300000002</v>
          </cell>
        </row>
        <row r="43">
          <cell r="A43">
            <v>171</v>
          </cell>
          <cell r="B43" t="str">
            <v>Orofino Joint</v>
          </cell>
          <cell r="C43">
            <v>9027151.9399999995</v>
          </cell>
          <cell r="D43">
            <v>0</v>
          </cell>
          <cell r="E43">
            <v>0</v>
          </cell>
          <cell r="F43">
            <v>37523</v>
          </cell>
          <cell r="G43">
            <v>5096</v>
          </cell>
          <cell r="H43">
            <v>6068.36</v>
          </cell>
          <cell r="I43">
            <v>8700</v>
          </cell>
          <cell r="J43">
            <v>17425</v>
          </cell>
          <cell r="K43">
            <v>3040</v>
          </cell>
          <cell r="L43">
            <v>0</v>
          </cell>
          <cell r="M43">
            <v>39078</v>
          </cell>
          <cell r="N43">
            <v>80293</v>
          </cell>
          <cell r="O43">
            <v>728</v>
          </cell>
          <cell r="P43">
            <v>0</v>
          </cell>
          <cell r="Q43">
            <v>44853</v>
          </cell>
          <cell r="R43">
            <v>0</v>
          </cell>
          <cell r="S43">
            <v>39583</v>
          </cell>
          <cell r="T43">
            <v>0</v>
          </cell>
          <cell r="U43">
            <v>81972</v>
          </cell>
          <cell r="V43">
            <v>17573</v>
          </cell>
          <cell r="W43">
            <v>17167</v>
          </cell>
          <cell r="X43">
            <v>76723</v>
          </cell>
          <cell r="Y43">
            <v>39018</v>
          </cell>
          <cell r="Z43">
            <v>162533</v>
          </cell>
          <cell r="AA43">
            <v>10161.719999999999</v>
          </cell>
          <cell r="AB43">
            <v>9714687.0199999996</v>
          </cell>
          <cell r="AD43">
            <v>0</v>
          </cell>
          <cell r="AE43">
            <v>0</v>
          </cell>
          <cell r="AF43">
            <v>9714687.0199999996</v>
          </cell>
        </row>
        <row r="44">
          <cell r="A44">
            <v>181</v>
          </cell>
          <cell r="B44" t="str">
            <v>Challis Joint</v>
          </cell>
          <cell r="C44">
            <v>2571821.38</v>
          </cell>
          <cell r="D44">
            <v>0</v>
          </cell>
          <cell r="E44">
            <v>0</v>
          </cell>
          <cell r="F44">
            <v>18000</v>
          </cell>
          <cell r="G44">
            <v>2148</v>
          </cell>
          <cell r="H44">
            <v>6600</v>
          </cell>
          <cell r="I44">
            <v>0</v>
          </cell>
          <cell r="J44">
            <v>0</v>
          </cell>
          <cell r="K44">
            <v>3872</v>
          </cell>
          <cell r="L44">
            <v>0</v>
          </cell>
          <cell r="M44">
            <v>15000</v>
          </cell>
          <cell r="N44">
            <v>27728</v>
          </cell>
          <cell r="O44">
            <v>728</v>
          </cell>
          <cell r="P44">
            <v>0</v>
          </cell>
          <cell r="Q44">
            <v>19935</v>
          </cell>
          <cell r="R44">
            <v>0</v>
          </cell>
          <cell r="S44">
            <v>2864</v>
          </cell>
          <cell r="T44">
            <v>0</v>
          </cell>
          <cell r="U44">
            <v>38129</v>
          </cell>
          <cell r="V44">
            <v>7249</v>
          </cell>
          <cell r="W44">
            <v>6258</v>
          </cell>
          <cell r="X44">
            <v>21569</v>
          </cell>
          <cell r="Y44">
            <v>6175</v>
          </cell>
          <cell r="Z44">
            <v>70321</v>
          </cell>
          <cell r="AA44">
            <v>1691.6299999999997</v>
          </cell>
          <cell r="AB44">
            <v>2820089.01</v>
          </cell>
          <cell r="AD44">
            <v>0</v>
          </cell>
          <cell r="AE44">
            <v>0</v>
          </cell>
          <cell r="AF44">
            <v>2820089.01</v>
          </cell>
        </row>
        <row r="45">
          <cell r="A45">
            <v>182</v>
          </cell>
          <cell r="B45" t="str">
            <v>Mackay Joint</v>
          </cell>
          <cell r="C45">
            <v>1844244.3000000003</v>
          </cell>
          <cell r="D45">
            <v>0</v>
          </cell>
          <cell r="E45">
            <v>0</v>
          </cell>
          <cell r="F45">
            <v>14400</v>
          </cell>
          <cell r="G45">
            <v>1769</v>
          </cell>
          <cell r="H45">
            <v>3756</v>
          </cell>
          <cell r="I45">
            <v>0</v>
          </cell>
          <cell r="J45">
            <v>520</v>
          </cell>
          <cell r="K45">
            <v>3000</v>
          </cell>
          <cell r="L45">
            <v>0</v>
          </cell>
          <cell r="M45">
            <v>15000</v>
          </cell>
          <cell r="N45">
            <v>17616</v>
          </cell>
          <cell r="O45">
            <v>0</v>
          </cell>
          <cell r="P45">
            <v>0</v>
          </cell>
          <cell r="Q45">
            <v>9967</v>
          </cell>
          <cell r="R45">
            <v>0</v>
          </cell>
          <cell r="S45">
            <v>32219</v>
          </cell>
          <cell r="T45">
            <v>0</v>
          </cell>
          <cell r="U45">
            <v>29694</v>
          </cell>
          <cell r="V45">
            <v>3780</v>
          </cell>
          <cell r="W45">
            <v>4579</v>
          </cell>
          <cell r="X45">
            <v>13075</v>
          </cell>
          <cell r="Y45">
            <v>13673</v>
          </cell>
          <cell r="Z45">
            <v>58143</v>
          </cell>
          <cell r="AA45">
            <v>418.36</v>
          </cell>
          <cell r="AB45">
            <v>2065853.6600000004</v>
          </cell>
          <cell r="AD45">
            <v>0</v>
          </cell>
          <cell r="AE45">
            <v>0</v>
          </cell>
          <cell r="AF45">
            <v>2065853.6600000004</v>
          </cell>
        </row>
        <row r="46">
          <cell r="A46">
            <v>191</v>
          </cell>
          <cell r="B46" t="str">
            <v>Prairie Elementary</v>
          </cell>
          <cell r="C46">
            <v>118632.63</v>
          </cell>
          <cell r="D46">
            <v>0</v>
          </cell>
          <cell r="E46">
            <v>0</v>
          </cell>
          <cell r="F46">
            <v>0</v>
          </cell>
          <cell r="G46">
            <v>1056</v>
          </cell>
          <cell r="H46">
            <v>0</v>
          </cell>
          <cell r="I46">
            <v>0</v>
          </cell>
          <cell r="J46">
            <v>0</v>
          </cell>
          <cell r="K46">
            <v>3000</v>
          </cell>
          <cell r="L46">
            <v>0</v>
          </cell>
          <cell r="M46">
            <v>9000</v>
          </cell>
          <cell r="N46">
            <v>982</v>
          </cell>
          <cell r="O46">
            <v>0</v>
          </cell>
          <cell r="P46">
            <v>0</v>
          </cell>
          <cell r="Q46">
            <v>712</v>
          </cell>
          <cell r="R46">
            <v>0</v>
          </cell>
          <cell r="S46">
            <v>0</v>
          </cell>
          <cell r="T46">
            <v>0</v>
          </cell>
          <cell r="U46">
            <v>15819</v>
          </cell>
          <cell r="V46">
            <v>85</v>
          </cell>
          <cell r="W46">
            <v>2049</v>
          </cell>
          <cell r="X46">
            <v>252</v>
          </cell>
          <cell r="Y46">
            <v>408</v>
          </cell>
          <cell r="Z46">
            <v>9209</v>
          </cell>
          <cell r="AA46">
            <v>0</v>
          </cell>
          <cell r="AB46">
            <v>161204.63</v>
          </cell>
          <cell r="AD46">
            <v>0</v>
          </cell>
          <cell r="AE46">
            <v>0</v>
          </cell>
          <cell r="AF46">
            <v>161204.63</v>
          </cell>
        </row>
        <row r="47">
          <cell r="A47">
            <v>192</v>
          </cell>
          <cell r="B47" t="str">
            <v>Glenns Ferry Joint</v>
          </cell>
          <cell r="C47">
            <v>2812300.23</v>
          </cell>
          <cell r="D47">
            <v>5281.4000000000005</v>
          </cell>
          <cell r="E47">
            <v>0</v>
          </cell>
          <cell r="F47">
            <v>18000</v>
          </cell>
          <cell r="G47">
            <v>2266</v>
          </cell>
          <cell r="H47">
            <v>0</v>
          </cell>
          <cell r="I47">
            <v>1740</v>
          </cell>
          <cell r="J47">
            <v>260</v>
          </cell>
          <cell r="K47">
            <v>3079</v>
          </cell>
          <cell r="L47">
            <v>0</v>
          </cell>
          <cell r="M47">
            <v>15000</v>
          </cell>
          <cell r="N47">
            <v>31824</v>
          </cell>
          <cell r="O47">
            <v>17704</v>
          </cell>
          <cell r="P47">
            <v>0</v>
          </cell>
          <cell r="Q47">
            <v>30258</v>
          </cell>
          <cell r="R47">
            <v>0</v>
          </cell>
          <cell r="S47">
            <v>2864</v>
          </cell>
          <cell r="T47">
            <v>0</v>
          </cell>
          <cell r="U47">
            <v>41476</v>
          </cell>
          <cell r="V47">
            <v>9224</v>
          </cell>
          <cell r="W47">
            <v>7096</v>
          </cell>
          <cell r="X47">
            <v>25843</v>
          </cell>
          <cell r="Y47">
            <v>20381</v>
          </cell>
          <cell r="Z47">
            <v>77070</v>
          </cell>
          <cell r="AA47">
            <v>1145.9699999999998</v>
          </cell>
          <cell r="AB47">
            <v>3122812.6</v>
          </cell>
          <cell r="AD47">
            <v>-5281.4000000000005</v>
          </cell>
          <cell r="AE47">
            <v>0</v>
          </cell>
          <cell r="AF47">
            <v>3117531.2</v>
          </cell>
        </row>
        <row r="48">
          <cell r="A48">
            <v>193</v>
          </cell>
          <cell r="B48" t="str">
            <v>Mountain Home</v>
          </cell>
          <cell r="C48">
            <v>20010561.289999999</v>
          </cell>
          <cell r="D48">
            <v>0</v>
          </cell>
          <cell r="E48">
            <v>0</v>
          </cell>
          <cell r="F48">
            <v>101674</v>
          </cell>
          <cell r="G48">
            <v>10343</v>
          </cell>
          <cell r="H48">
            <v>1020.07</v>
          </cell>
          <cell r="I48">
            <v>0</v>
          </cell>
          <cell r="J48">
            <v>32774</v>
          </cell>
          <cell r="K48">
            <v>4348</v>
          </cell>
          <cell r="L48">
            <v>0</v>
          </cell>
          <cell r="M48">
            <v>89148</v>
          </cell>
          <cell r="N48">
            <v>207002</v>
          </cell>
          <cell r="O48">
            <v>55780</v>
          </cell>
          <cell r="P48">
            <v>0</v>
          </cell>
          <cell r="Q48">
            <v>196855</v>
          </cell>
          <cell r="R48">
            <v>0</v>
          </cell>
          <cell r="S48">
            <v>73221</v>
          </cell>
          <cell r="T48">
            <v>0</v>
          </cell>
          <cell r="U48">
            <v>187661</v>
          </cell>
          <cell r="V48">
            <v>72914</v>
          </cell>
          <cell r="W48">
            <v>49027</v>
          </cell>
          <cell r="X48">
            <v>238035</v>
          </cell>
          <cell r="Y48">
            <v>39793</v>
          </cell>
          <cell r="Z48">
            <v>421913</v>
          </cell>
          <cell r="AA48">
            <v>2110</v>
          </cell>
          <cell r="AB48">
            <v>21794179.359999999</v>
          </cell>
          <cell r="AD48">
            <v>0</v>
          </cell>
          <cell r="AE48">
            <v>0</v>
          </cell>
          <cell r="AF48">
            <v>21794179.359999999</v>
          </cell>
        </row>
        <row r="49">
          <cell r="A49">
            <v>201</v>
          </cell>
          <cell r="B49" t="str">
            <v>Preston Joint</v>
          </cell>
          <cell r="C49">
            <v>11811420.299999999</v>
          </cell>
          <cell r="D49">
            <v>0</v>
          </cell>
          <cell r="E49">
            <v>0</v>
          </cell>
          <cell r="F49">
            <v>67614</v>
          </cell>
          <cell r="G49">
            <v>6571</v>
          </cell>
          <cell r="H49">
            <v>4520</v>
          </cell>
          <cell r="I49">
            <v>0</v>
          </cell>
          <cell r="J49">
            <v>48048</v>
          </cell>
          <cell r="K49">
            <v>8551</v>
          </cell>
          <cell r="L49">
            <v>0</v>
          </cell>
          <cell r="M49">
            <v>53152</v>
          </cell>
          <cell r="N49">
            <v>127154</v>
          </cell>
          <cell r="O49">
            <v>13339</v>
          </cell>
          <cell r="P49">
            <v>0</v>
          </cell>
          <cell r="Q49">
            <v>119252</v>
          </cell>
          <cell r="R49">
            <v>0</v>
          </cell>
          <cell r="S49">
            <v>73221</v>
          </cell>
          <cell r="T49">
            <v>0</v>
          </cell>
          <cell r="U49">
            <v>121061</v>
          </cell>
          <cell r="V49">
            <v>38925</v>
          </cell>
          <cell r="W49">
            <v>30746</v>
          </cell>
          <cell r="X49">
            <v>145700</v>
          </cell>
          <cell r="Y49">
            <v>33136</v>
          </cell>
          <cell r="Z49">
            <v>263901</v>
          </cell>
          <cell r="AA49">
            <v>1320.08</v>
          </cell>
          <cell r="AB49">
            <v>12967631.379999999</v>
          </cell>
          <cell r="AD49">
            <v>0</v>
          </cell>
          <cell r="AE49">
            <v>0</v>
          </cell>
          <cell r="AF49">
            <v>12967631.379999999</v>
          </cell>
        </row>
        <row r="50">
          <cell r="A50">
            <v>202</v>
          </cell>
          <cell r="B50" t="str">
            <v>West Side Joint</v>
          </cell>
          <cell r="C50">
            <v>4277769.66</v>
          </cell>
          <cell r="D50">
            <v>0</v>
          </cell>
          <cell r="E50">
            <v>0</v>
          </cell>
          <cell r="F50">
            <v>18000</v>
          </cell>
          <cell r="G50">
            <v>3056</v>
          </cell>
          <cell r="H50">
            <v>1770</v>
          </cell>
          <cell r="I50">
            <v>0</v>
          </cell>
          <cell r="J50">
            <v>41275</v>
          </cell>
          <cell r="K50">
            <v>4784</v>
          </cell>
          <cell r="L50">
            <v>0</v>
          </cell>
          <cell r="M50">
            <v>19613</v>
          </cell>
          <cell r="N50">
            <v>44090</v>
          </cell>
          <cell r="O50">
            <v>728</v>
          </cell>
          <cell r="P50">
            <v>0</v>
          </cell>
          <cell r="Q50">
            <v>23138</v>
          </cell>
          <cell r="R50">
            <v>0</v>
          </cell>
          <cell r="S50">
            <v>7364</v>
          </cell>
          <cell r="T50">
            <v>0</v>
          </cell>
          <cell r="U50">
            <v>51358</v>
          </cell>
          <cell r="V50">
            <v>8067</v>
          </cell>
          <cell r="W50">
            <v>10610</v>
          </cell>
          <cell r="X50">
            <v>43435</v>
          </cell>
          <cell r="Y50">
            <v>38495</v>
          </cell>
          <cell r="Z50">
            <v>110821</v>
          </cell>
          <cell r="AA50">
            <v>1580.64</v>
          </cell>
          <cell r="AB50">
            <v>4705954.3</v>
          </cell>
          <cell r="AD50">
            <v>0</v>
          </cell>
          <cell r="AE50">
            <v>0</v>
          </cell>
          <cell r="AF50">
            <v>4705954.3</v>
          </cell>
        </row>
        <row r="51">
          <cell r="A51">
            <v>215</v>
          </cell>
          <cell r="B51" t="str">
            <v>Fremont County Joint</v>
          </cell>
          <cell r="C51">
            <v>12768278.890000001</v>
          </cell>
          <cell r="D51">
            <v>32057.22</v>
          </cell>
          <cell r="E51">
            <v>0</v>
          </cell>
          <cell r="F51">
            <v>61336</v>
          </cell>
          <cell r="G51">
            <v>6916</v>
          </cell>
          <cell r="H51">
            <v>4260</v>
          </cell>
          <cell r="I51">
            <v>0</v>
          </cell>
          <cell r="J51">
            <v>1740</v>
          </cell>
          <cell r="K51">
            <v>5855</v>
          </cell>
          <cell r="L51">
            <v>0</v>
          </cell>
          <cell r="M51">
            <v>56449</v>
          </cell>
          <cell r="N51">
            <v>132969</v>
          </cell>
          <cell r="O51">
            <v>38076</v>
          </cell>
          <cell r="P51">
            <v>83750</v>
          </cell>
          <cell r="Q51">
            <v>115336</v>
          </cell>
          <cell r="R51">
            <v>0</v>
          </cell>
          <cell r="S51">
            <v>61254</v>
          </cell>
          <cell r="T51">
            <v>0</v>
          </cell>
          <cell r="U51">
            <v>125910</v>
          </cell>
          <cell r="V51">
            <v>37966</v>
          </cell>
          <cell r="W51">
            <v>28486</v>
          </cell>
          <cell r="X51">
            <v>133670</v>
          </cell>
          <cell r="Y51">
            <v>21020</v>
          </cell>
          <cell r="Z51">
            <v>255472</v>
          </cell>
          <cell r="AA51">
            <v>851.6099999999999</v>
          </cell>
          <cell r="AB51">
            <v>13971652.720000001</v>
          </cell>
          <cell r="AD51">
            <v>-32057.22</v>
          </cell>
          <cell r="AE51">
            <v>0</v>
          </cell>
          <cell r="AF51">
            <v>13939595.5</v>
          </cell>
        </row>
        <row r="52">
          <cell r="A52">
            <v>221</v>
          </cell>
          <cell r="B52" t="str">
            <v>Emmett Independent</v>
          </cell>
          <cell r="C52">
            <v>13790390.26</v>
          </cell>
          <cell r="D52">
            <v>0</v>
          </cell>
          <cell r="E52">
            <v>0</v>
          </cell>
          <cell r="F52">
            <v>57584</v>
          </cell>
          <cell r="G52">
            <v>7230</v>
          </cell>
          <cell r="H52">
            <v>3880</v>
          </cell>
          <cell r="I52">
            <v>6960</v>
          </cell>
          <cell r="J52">
            <v>27417</v>
          </cell>
          <cell r="K52">
            <v>3595</v>
          </cell>
          <cell r="L52">
            <v>0</v>
          </cell>
          <cell r="M52">
            <v>59444</v>
          </cell>
          <cell r="N52">
            <v>147925</v>
          </cell>
          <cell r="O52">
            <v>26677</v>
          </cell>
          <cell r="P52">
            <v>15000</v>
          </cell>
          <cell r="Q52">
            <v>124592</v>
          </cell>
          <cell r="R52">
            <v>0</v>
          </cell>
          <cell r="S52">
            <v>73221</v>
          </cell>
          <cell r="T52">
            <v>0</v>
          </cell>
          <cell r="U52">
            <v>138384</v>
          </cell>
          <cell r="V52">
            <v>48572</v>
          </cell>
          <cell r="W52">
            <v>30919</v>
          </cell>
          <cell r="X52">
            <v>147271</v>
          </cell>
          <cell r="Y52">
            <v>40417</v>
          </cell>
          <cell r="Z52">
            <v>277215</v>
          </cell>
          <cell r="AA52">
            <v>733.32999999999993</v>
          </cell>
          <cell r="AB52">
            <v>15027426.59</v>
          </cell>
          <cell r="AD52">
            <v>0</v>
          </cell>
          <cell r="AE52">
            <v>0</v>
          </cell>
          <cell r="AF52">
            <v>15027426.59</v>
          </cell>
        </row>
        <row r="53">
          <cell r="A53">
            <v>231</v>
          </cell>
          <cell r="B53" t="str">
            <v>Gooding Joint</v>
          </cell>
          <cell r="C53">
            <v>7444390.3099999996</v>
          </cell>
          <cell r="D53">
            <v>0</v>
          </cell>
          <cell r="E53">
            <v>0</v>
          </cell>
          <cell r="F53">
            <v>36297</v>
          </cell>
          <cell r="G53">
            <v>4502</v>
          </cell>
          <cell r="H53">
            <v>6600</v>
          </cell>
          <cell r="I53">
            <v>0</v>
          </cell>
          <cell r="J53">
            <v>260</v>
          </cell>
          <cell r="K53">
            <v>6251</v>
          </cell>
          <cell r="L53">
            <v>0</v>
          </cell>
          <cell r="M53">
            <v>33418</v>
          </cell>
          <cell r="N53">
            <v>79090</v>
          </cell>
          <cell r="O53">
            <v>40986</v>
          </cell>
          <cell r="P53">
            <v>0</v>
          </cell>
          <cell r="Q53">
            <v>71551</v>
          </cell>
          <cell r="R53">
            <v>0</v>
          </cell>
          <cell r="S53">
            <v>53890</v>
          </cell>
          <cell r="T53">
            <v>0</v>
          </cell>
          <cell r="U53">
            <v>80968</v>
          </cell>
          <cell r="V53">
            <v>28009</v>
          </cell>
          <cell r="W53">
            <v>18380</v>
          </cell>
          <cell r="X53">
            <v>82743</v>
          </cell>
          <cell r="Y53">
            <v>0</v>
          </cell>
          <cell r="Z53">
            <v>172619</v>
          </cell>
          <cell r="AA53">
            <v>240</v>
          </cell>
          <cell r="AB53">
            <v>8160194.3099999996</v>
          </cell>
          <cell r="AD53">
            <v>0</v>
          </cell>
          <cell r="AE53">
            <v>0</v>
          </cell>
          <cell r="AF53">
            <v>8160194.3099999996</v>
          </cell>
        </row>
        <row r="54">
          <cell r="A54">
            <v>232</v>
          </cell>
          <cell r="B54" t="str">
            <v>Wendell</v>
          </cell>
          <cell r="C54">
            <v>6094775.9099999992</v>
          </cell>
          <cell r="D54">
            <v>48507.11</v>
          </cell>
          <cell r="E54">
            <v>0</v>
          </cell>
          <cell r="F54">
            <v>26338</v>
          </cell>
          <cell r="G54">
            <v>3885</v>
          </cell>
          <cell r="H54">
            <v>6600</v>
          </cell>
          <cell r="I54">
            <v>0</v>
          </cell>
          <cell r="J54">
            <v>5815</v>
          </cell>
          <cell r="K54">
            <v>3991</v>
          </cell>
          <cell r="L54">
            <v>0</v>
          </cell>
          <cell r="M54">
            <v>27529</v>
          </cell>
          <cell r="N54">
            <v>68148</v>
          </cell>
          <cell r="O54">
            <v>86095</v>
          </cell>
          <cell r="P54">
            <v>0</v>
          </cell>
          <cell r="Q54">
            <v>86858</v>
          </cell>
          <cell r="R54">
            <v>0</v>
          </cell>
          <cell r="S54">
            <v>7364</v>
          </cell>
          <cell r="T54">
            <v>0</v>
          </cell>
          <cell r="U54">
            <v>71842</v>
          </cell>
          <cell r="V54">
            <v>26176</v>
          </cell>
          <cell r="W54">
            <v>15548</v>
          </cell>
          <cell r="X54">
            <v>68500</v>
          </cell>
          <cell r="Y54">
            <v>9623</v>
          </cell>
          <cell r="Z54">
            <v>142829</v>
          </cell>
          <cell r="AA54">
            <v>8166.6100000000006</v>
          </cell>
          <cell r="AB54">
            <v>6808590.6299999999</v>
          </cell>
          <cell r="AD54">
            <v>-48507.11</v>
          </cell>
          <cell r="AE54">
            <v>0</v>
          </cell>
          <cell r="AF54">
            <v>6760083.5199999996</v>
          </cell>
        </row>
        <row r="55">
          <cell r="A55">
            <v>233</v>
          </cell>
          <cell r="B55" t="str">
            <v>Hagerman Joint</v>
          </cell>
          <cell r="C55">
            <v>2360368.2999999998</v>
          </cell>
          <cell r="D55">
            <v>0</v>
          </cell>
          <cell r="E55">
            <v>0</v>
          </cell>
          <cell r="F55">
            <v>17100</v>
          </cell>
          <cell r="G55">
            <v>2044</v>
          </cell>
          <cell r="H55">
            <v>0</v>
          </cell>
          <cell r="I55">
            <v>3480</v>
          </cell>
          <cell r="J55">
            <v>5980</v>
          </cell>
          <cell r="K55">
            <v>3000</v>
          </cell>
          <cell r="L55">
            <v>0</v>
          </cell>
          <cell r="M55">
            <v>15000</v>
          </cell>
          <cell r="N55">
            <v>24209</v>
          </cell>
          <cell r="O55">
            <v>5335</v>
          </cell>
          <cell r="P55">
            <v>0</v>
          </cell>
          <cell r="Q55">
            <v>19579</v>
          </cell>
          <cell r="R55">
            <v>0</v>
          </cell>
          <cell r="S55">
            <v>32219</v>
          </cell>
          <cell r="T55">
            <v>0</v>
          </cell>
          <cell r="U55">
            <v>35193</v>
          </cell>
          <cell r="V55">
            <v>7023</v>
          </cell>
          <cell r="W55">
            <v>6242</v>
          </cell>
          <cell r="X55">
            <v>21416</v>
          </cell>
          <cell r="Y55">
            <v>15816</v>
          </cell>
          <cell r="Z55">
            <v>66488</v>
          </cell>
          <cell r="AA55">
            <v>-300.97999999999996</v>
          </cell>
          <cell r="AB55">
            <v>2640191.3199999998</v>
          </cell>
          <cell r="AD55">
            <v>0</v>
          </cell>
          <cell r="AE55">
            <v>0</v>
          </cell>
          <cell r="AF55">
            <v>2640191.3199999998</v>
          </cell>
        </row>
        <row r="56">
          <cell r="A56">
            <v>234</v>
          </cell>
          <cell r="B56" t="str">
            <v>Bliss Joint</v>
          </cell>
          <cell r="C56">
            <v>1503254.8399999999</v>
          </cell>
          <cell r="D56">
            <v>2935.89</v>
          </cell>
          <cell r="E56">
            <v>0</v>
          </cell>
          <cell r="F56">
            <v>9180</v>
          </cell>
          <cell r="G56">
            <v>1666</v>
          </cell>
          <cell r="H56">
            <v>0</v>
          </cell>
          <cell r="I56">
            <v>0</v>
          </cell>
          <cell r="J56">
            <v>0</v>
          </cell>
          <cell r="K56">
            <v>3000</v>
          </cell>
          <cell r="L56">
            <v>0</v>
          </cell>
          <cell r="M56">
            <v>15000</v>
          </cell>
          <cell r="N56">
            <v>14299</v>
          </cell>
          <cell r="O56">
            <v>4365</v>
          </cell>
          <cell r="P56">
            <v>0</v>
          </cell>
          <cell r="Q56">
            <v>6408</v>
          </cell>
          <cell r="R56">
            <v>0</v>
          </cell>
          <cell r="S56">
            <v>32219</v>
          </cell>
          <cell r="T56">
            <v>0</v>
          </cell>
          <cell r="U56">
            <v>26926</v>
          </cell>
          <cell r="V56">
            <v>2623</v>
          </cell>
          <cell r="W56">
            <v>3640</v>
          </cell>
          <cell r="X56">
            <v>8380</v>
          </cell>
          <cell r="Y56">
            <v>9854</v>
          </cell>
          <cell r="Z56">
            <v>49862</v>
          </cell>
          <cell r="AA56">
            <v>0</v>
          </cell>
          <cell r="AB56">
            <v>1693612.7299999997</v>
          </cell>
          <cell r="AD56">
            <v>-2935.89</v>
          </cell>
          <cell r="AE56">
            <v>0</v>
          </cell>
          <cell r="AF56">
            <v>1690676.8399999999</v>
          </cell>
        </row>
        <row r="57">
          <cell r="A57">
            <v>242</v>
          </cell>
          <cell r="B57" t="str">
            <v>Cottonwood Joint</v>
          </cell>
          <cell r="C57">
            <v>2801823.46</v>
          </cell>
          <cell r="D57">
            <v>0</v>
          </cell>
          <cell r="E57">
            <v>0</v>
          </cell>
          <cell r="F57">
            <v>18000</v>
          </cell>
          <cell r="G57">
            <v>2235</v>
          </cell>
          <cell r="H57">
            <v>180</v>
          </cell>
          <cell r="I57">
            <v>0</v>
          </cell>
          <cell r="J57">
            <v>465</v>
          </cell>
          <cell r="K57">
            <v>3000</v>
          </cell>
          <cell r="L57">
            <v>0</v>
          </cell>
          <cell r="M57">
            <v>15000</v>
          </cell>
          <cell r="N57">
            <v>30843</v>
          </cell>
          <cell r="O57">
            <v>0</v>
          </cell>
          <cell r="P57">
            <v>0</v>
          </cell>
          <cell r="Q57">
            <v>18155</v>
          </cell>
          <cell r="R57">
            <v>0</v>
          </cell>
          <cell r="S57">
            <v>2864</v>
          </cell>
          <cell r="T57">
            <v>0</v>
          </cell>
          <cell r="U57">
            <v>40726</v>
          </cell>
          <cell r="V57">
            <v>4400</v>
          </cell>
          <cell r="W57">
            <v>6971</v>
          </cell>
          <cell r="X57">
            <v>25113</v>
          </cell>
          <cell r="Y57">
            <v>41355</v>
          </cell>
          <cell r="Z57">
            <v>74668</v>
          </cell>
          <cell r="AA57">
            <v>352.93</v>
          </cell>
          <cell r="AB57">
            <v>3086151.39</v>
          </cell>
          <cell r="AD57">
            <v>0</v>
          </cell>
          <cell r="AE57">
            <v>0</v>
          </cell>
          <cell r="AF57">
            <v>3086151.39</v>
          </cell>
        </row>
        <row r="58">
          <cell r="A58">
            <v>243</v>
          </cell>
          <cell r="B58" t="str">
            <v>Salmon River Joint</v>
          </cell>
          <cell r="C58">
            <v>1431375.1600000001</v>
          </cell>
          <cell r="D58">
            <v>0</v>
          </cell>
          <cell r="E58">
            <v>0</v>
          </cell>
          <cell r="F58">
            <v>9000</v>
          </cell>
          <cell r="G58">
            <v>1639</v>
          </cell>
          <cell r="H58">
            <v>4245</v>
          </cell>
          <cell r="I58">
            <v>0</v>
          </cell>
          <cell r="J58">
            <v>665</v>
          </cell>
          <cell r="K58">
            <v>3000</v>
          </cell>
          <cell r="L58">
            <v>0</v>
          </cell>
          <cell r="M58">
            <v>15000</v>
          </cell>
          <cell r="N58">
            <v>14946</v>
          </cell>
          <cell r="O58">
            <v>0</v>
          </cell>
          <cell r="P58">
            <v>0</v>
          </cell>
          <cell r="Q58">
            <v>4984</v>
          </cell>
          <cell r="R58">
            <v>0</v>
          </cell>
          <cell r="S58">
            <v>32219</v>
          </cell>
          <cell r="T58">
            <v>0</v>
          </cell>
          <cell r="U58">
            <v>27467</v>
          </cell>
          <cell r="V58">
            <v>1692</v>
          </cell>
          <cell r="W58">
            <v>3368</v>
          </cell>
          <cell r="X58">
            <v>7003</v>
          </cell>
          <cell r="Y58">
            <v>16166</v>
          </cell>
          <cell r="Z58">
            <v>47943</v>
          </cell>
          <cell r="AA58">
            <v>429.49</v>
          </cell>
          <cell r="AB58">
            <v>1621141.6500000001</v>
          </cell>
          <cell r="AD58">
            <v>0</v>
          </cell>
          <cell r="AE58">
            <v>0</v>
          </cell>
          <cell r="AF58">
            <v>1621141.6500000001</v>
          </cell>
        </row>
        <row r="59">
          <cell r="A59">
            <v>244</v>
          </cell>
          <cell r="B59" t="str">
            <v>Mountain View</v>
          </cell>
          <cell r="C59">
            <v>8025619.6800000006</v>
          </cell>
          <cell r="D59">
            <v>0</v>
          </cell>
          <cell r="E59">
            <v>0</v>
          </cell>
          <cell r="F59">
            <v>33555</v>
          </cell>
          <cell r="G59">
            <v>4537</v>
          </cell>
          <cell r="H59">
            <v>6600</v>
          </cell>
          <cell r="I59">
            <v>0</v>
          </cell>
          <cell r="J59">
            <v>1274</v>
          </cell>
          <cell r="K59">
            <v>3000</v>
          </cell>
          <cell r="L59">
            <v>0</v>
          </cell>
          <cell r="M59">
            <v>33750</v>
          </cell>
          <cell r="N59">
            <v>86998</v>
          </cell>
          <cell r="O59">
            <v>243</v>
          </cell>
          <cell r="P59">
            <v>0</v>
          </cell>
          <cell r="Q59">
            <v>67992</v>
          </cell>
          <cell r="R59">
            <v>0</v>
          </cell>
          <cell r="S59">
            <v>10228</v>
          </cell>
          <cell r="T59">
            <v>0</v>
          </cell>
          <cell r="U59">
            <v>87564</v>
          </cell>
          <cell r="V59">
            <v>22255</v>
          </cell>
          <cell r="W59">
            <v>17409</v>
          </cell>
          <cell r="X59">
            <v>78187</v>
          </cell>
          <cell r="Y59">
            <v>55905</v>
          </cell>
          <cell r="Z59">
            <v>156043</v>
          </cell>
          <cell r="AA59">
            <v>288.52000000000004</v>
          </cell>
          <cell r="AB59">
            <v>8691448.1999999993</v>
          </cell>
          <cell r="AD59">
            <v>0</v>
          </cell>
          <cell r="AE59">
            <v>0</v>
          </cell>
          <cell r="AF59">
            <v>8691448.1999999993</v>
          </cell>
        </row>
        <row r="60">
          <cell r="A60">
            <v>251</v>
          </cell>
          <cell r="B60" t="str">
            <v>Jefferson County Joint</v>
          </cell>
          <cell r="C60">
            <v>30308698.829999998</v>
          </cell>
          <cell r="D60">
            <v>1136477.49</v>
          </cell>
          <cell r="E60">
            <v>0</v>
          </cell>
          <cell r="F60">
            <v>152402</v>
          </cell>
          <cell r="G60">
            <v>15474</v>
          </cell>
          <cell r="H60">
            <v>5810</v>
          </cell>
          <cell r="I60">
            <v>10440</v>
          </cell>
          <cell r="J60">
            <v>37949</v>
          </cell>
          <cell r="K60">
            <v>9700</v>
          </cell>
          <cell r="L60">
            <v>0</v>
          </cell>
          <cell r="M60">
            <v>138104</v>
          </cell>
          <cell r="N60">
            <v>319735</v>
          </cell>
          <cell r="O60">
            <v>72757</v>
          </cell>
          <cell r="P60">
            <v>0</v>
          </cell>
          <cell r="Q60">
            <v>295105</v>
          </cell>
          <cell r="R60">
            <v>0</v>
          </cell>
          <cell r="S60">
            <v>73221</v>
          </cell>
          <cell r="T60">
            <v>0</v>
          </cell>
          <cell r="U60">
            <v>281683</v>
          </cell>
          <cell r="V60">
            <v>91107</v>
          </cell>
          <cell r="W60">
            <v>73746</v>
          </cell>
          <cell r="X60">
            <v>361121</v>
          </cell>
          <cell r="Y60">
            <v>86869</v>
          </cell>
          <cell r="Z60">
            <v>641873</v>
          </cell>
          <cell r="AA60">
            <v>1876.11</v>
          </cell>
          <cell r="AB60">
            <v>34114148.429999992</v>
          </cell>
          <cell r="AD60">
            <v>-1136477.49</v>
          </cell>
          <cell r="AE60">
            <v>0</v>
          </cell>
          <cell r="AF60">
            <v>32977670.939999994</v>
          </cell>
        </row>
        <row r="61">
          <cell r="A61">
            <v>252</v>
          </cell>
          <cell r="B61" t="str">
            <v>Ririe Joint</v>
          </cell>
          <cell r="C61">
            <v>4220982.4399999995</v>
          </cell>
          <cell r="D61">
            <v>319541.80000000005</v>
          </cell>
          <cell r="E61">
            <v>0</v>
          </cell>
          <cell r="F61">
            <v>22730</v>
          </cell>
          <cell r="G61">
            <v>2983</v>
          </cell>
          <cell r="H61">
            <v>3000</v>
          </cell>
          <cell r="I61">
            <v>1740</v>
          </cell>
          <cell r="J61">
            <v>450</v>
          </cell>
          <cell r="K61">
            <v>3000</v>
          </cell>
          <cell r="L61">
            <v>0</v>
          </cell>
          <cell r="M61">
            <v>18922</v>
          </cell>
          <cell r="N61">
            <v>44495</v>
          </cell>
          <cell r="O61">
            <v>5093</v>
          </cell>
          <cell r="P61">
            <v>0</v>
          </cell>
          <cell r="Q61">
            <v>30614</v>
          </cell>
          <cell r="R61">
            <v>0</v>
          </cell>
          <cell r="S61">
            <v>7364</v>
          </cell>
          <cell r="T61">
            <v>0</v>
          </cell>
          <cell r="U61">
            <v>52113</v>
          </cell>
          <cell r="V61">
            <v>11001</v>
          </cell>
          <cell r="W61">
            <v>10657</v>
          </cell>
          <cell r="X61">
            <v>43610</v>
          </cell>
          <cell r="Y61">
            <v>52026</v>
          </cell>
          <cell r="Z61">
            <v>105939</v>
          </cell>
          <cell r="AA61">
            <v>3198.54</v>
          </cell>
          <cell r="AB61">
            <v>4959459.7799999993</v>
          </cell>
          <cell r="AD61">
            <v>-319541.80000000005</v>
          </cell>
          <cell r="AE61">
            <v>0</v>
          </cell>
          <cell r="AF61">
            <v>4639917.9799999995</v>
          </cell>
        </row>
        <row r="62">
          <cell r="A62">
            <v>253</v>
          </cell>
          <cell r="B62" t="str">
            <v>West Jefferson</v>
          </cell>
          <cell r="C62">
            <v>4013831.9699999997</v>
          </cell>
          <cell r="D62">
            <v>29606.720000000001</v>
          </cell>
          <cell r="E62">
            <v>0</v>
          </cell>
          <cell r="F62">
            <v>18329</v>
          </cell>
          <cell r="G62">
            <v>2813</v>
          </cell>
          <cell r="H62">
            <v>6600</v>
          </cell>
          <cell r="I62">
            <v>0</v>
          </cell>
          <cell r="J62">
            <v>7435</v>
          </cell>
          <cell r="K62">
            <v>4427</v>
          </cell>
          <cell r="L62">
            <v>0</v>
          </cell>
          <cell r="M62">
            <v>17300</v>
          </cell>
          <cell r="N62">
            <v>40703</v>
          </cell>
          <cell r="O62">
            <v>20372</v>
          </cell>
          <cell r="P62">
            <v>0</v>
          </cell>
          <cell r="Q62">
            <v>20291</v>
          </cell>
          <cell r="R62">
            <v>0</v>
          </cell>
          <cell r="S62">
            <v>7364</v>
          </cell>
          <cell r="T62">
            <v>0</v>
          </cell>
          <cell r="U62">
            <v>48950</v>
          </cell>
          <cell r="V62">
            <v>11254</v>
          </cell>
          <cell r="W62">
            <v>9242</v>
          </cell>
          <cell r="X62">
            <v>36563</v>
          </cell>
          <cell r="Y62">
            <v>49949</v>
          </cell>
          <cell r="Z62">
            <v>96106</v>
          </cell>
          <cell r="AA62">
            <v>4393.22</v>
          </cell>
          <cell r="AB62">
            <v>4445529.9099999992</v>
          </cell>
          <cell r="AD62">
            <v>-29606.720000000001</v>
          </cell>
          <cell r="AE62">
            <v>0</v>
          </cell>
          <cell r="AF62">
            <v>4415923.1899999995</v>
          </cell>
        </row>
        <row r="63">
          <cell r="A63">
            <v>261</v>
          </cell>
          <cell r="B63" t="str">
            <v>Jerome Joint</v>
          </cell>
          <cell r="C63">
            <v>20761636.060000002</v>
          </cell>
          <cell r="D63">
            <v>659444.42999999993</v>
          </cell>
          <cell r="E63">
            <v>0</v>
          </cell>
          <cell r="F63">
            <v>104199</v>
          </cell>
          <cell r="G63">
            <v>10680</v>
          </cell>
          <cell r="H63">
            <v>330</v>
          </cell>
          <cell r="I63">
            <v>0</v>
          </cell>
          <cell r="J63">
            <v>1250</v>
          </cell>
          <cell r="K63">
            <v>7996</v>
          </cell>
          <cell r="L63">
            <v>0</v>
          </cell>
          <cell r="M63">
            <v>92359</v>
          </cell>
          <cell r="N63">
            <v>225336</v>
          </cell>
          <cell r="O63">
            <v>201051</v>
          </cell>
          <cell r="P63">
            <v>15000</v>
          </cell>
          <cell r="Q63">
            <v>249184</v>
          </cell>
          <cell r="R63">
            <v>0</v>
          </cell>
          <cell r="S63">
            <v>73221</v>
          </cell>
          <cell r="T63">
            <v>2379.4</v>
          </cell>
          <cell r="U63">
            <v>202952</v>
          </cell>
          <cell r="V63">
            <v>83632</v>
          </cell>
          <cell r="W63">
            <v>50904</v>
          </cell>
          <cell r="X63">
            <v>246351</v>
          </cell>
          <cell r="Y63">
            <v>59496</v>
          </cell>
          <cell r="Z63">
            <v>439485</v>
          </cell>
          <cell r="AA63">
            <v>1039.53</v>
          </cell>
          <cell r="AB63">
            <v>23487925.420000002</v>
          </cell>
          <cell r="AD63">
            <v>-659444.42999999993</v>
          </cell>
          <cell r="AE63">
            <v>0</v>
          </cell>
          <cell r="AF63">
            <v>22828480.990000002</v>
          </cell>
        </row>
        <row r="64">
          <cell r="A64">
            <v>262</v>
          </cell>
          <cell r="B64" t="str">
            <v>Valley</v>
          </cell>
          <cell r="C64">
            <v>3992714.5199999996</v>
          </cell>
          <cell r="D64">
            <v>0</v>
          </cell>
          <cell r="E64">
            <v>0</v>
          </cell>
          <cell r="F64">
            <v>18000</v>
          </cell>
          <cell r="G64">
            <v>2739</v>
          </cell>
          <cell r="H64">
            <v>230</v>
          </cell>
          <cell r="I64">
            <v>0</v>
          </cell>
          <cell r="J64">
            <v>340</v>
          </cell>
          <cell r="K64">
            <v>3000</v>
          </cell>
          <cell r="L64">
            <v>0</v>
          </cell>
          <cell r="M64">
            <v>16589</v>
          </cell>
          <cell r="N64">
            <v>43281</v>
          </cell>
          <cell r="O64">
            <v>28133</v>
          </cell>
          <cell r="P64">
            <v>0</v>
          </cell>
          <cell r="Q64">
            <v>30614</v>
          </cell>
          <cell r="R64">
            <v>0</v>
          </cell>
          <cell r="S64">
            <v>7364</v>
          </cell>
          <cell r="T64">
            <v>0</v>
          </cell>
          <cell r="U64">
            <v>51102</v>
          </cell>
          <cell r="V64">
            <v>11113</v>
          </cell>
          <cell r="W64">
            <v>9235</v>
          </cell>
          <cell r="X64">
            <v>36634</v>
          </cell>
          <cell r="Y64">
            <v>3471</v>
          </cell>
          <cell r="Z64">
            <v>96494</v>
          </cell>
          <cell r="AA64">
            <v>0</v>
          </cell>
          <cell r="AB64">
            <v>4351053.5199999996</v>
          </cell>
          <cell r="AD64">
            <v>0</v>
          </cell>
          <cell r="AE64">
            <v>0</v>
          </cell>
          <cell r="AF64">
            <v>4351053.5199999996</v>
          </cell>
        </row>
        <row r="65">
          <cell r="A65">
            <v>271</v>
          </cell>
          <cell r="B65" t="str">
            <v>Coeur d' Alene</v>
          </cell>
          <cell r="C65">
            <v>55280053.390000001</v>
          </cell>
          <cell r="D65">
            <v>218722.7</v>
          </cell>
          <cell r="E65">
            <v>0</v>
          </cell>
          <cell r="F65">
            <v>291383</v>
          </cell>
          <cell r="G65">
            <v>26783</v>
          </cell>
          <cell r="H65">
            <v>4440</v>
          </cell>
          <cell r="I65">
            <v>3480</v>
          </cell>
          <cell r="J65">
            <v>46157</v>
          </cell>
          <cell r="K65">
            <v>28810</v>
          </cell>
          <cell r="L65">
            <v>0</v>
          </cell>
          <cell r="M65">
            <v>246005</v>
          </cell>
          <cell r="N65">
            <v>610702</v>
          </cell>
          <cell r="O65">
            <v>12611</v>
          </cell>
          <cell r="P65">
            <v>0</v>
          </cell>
          <cell r="Q65">
            <v>412577</v>
          </cell>
          <cell r="R65">
            <v>40000</v>
          </cell>
          <cell r="S65">
            <v>146442</v>
          </cell>
          <cell r="T65">
            <v>2379.4</v>
          </cell>
          <cell r="U65">
            <v>524393</v>
          </cell>
          <cell r="V65">
            <v>142584</v>
          </cell>
          <cell r="W65">
            <v>131803</v>
          </cell>
          <cell r="X65">
            <v>654193</v>
          </cell>
          <cell r="Y65">
            <v>0</v>
          </cell>
          <cell r="Z65">
            <v>1106942</v>
          </cell>
          <cell r="AA65">
            <v>35874.29</v>
          </cell>
          <cell r="AB65">
            <v>59966334.780000001</v>
          </cell>
          <cell r="AD65">
            <v>-218722.7</v>
          </cell>
          <cell r="AE65">
            <v>0</v>
          </cell>
          <cell r="AF65">
            <v>59747612.079999998</v>
          </cell>
        </row>
        <row r="66">
          <cell r="A66">
            <v>272</v>
          </cell>
          <cell r="B66" t="str">
            <v>Lakeland</v>
          </cell>
          <cell r="C66">
            <v>23409288.960000001</v>
          </cell>
          <cell r="D66">
            <v>39418.449999999997</v>
          </cell>
          <cell r="E66">
            <v>0</v>
          </cell>
          <cell r="F66">
            <v>135084</v>
          </cell>
          <cell r="G66">
            <v>11850</v>
          </cell>
          <cell r="H66">
            <v>1560</v>
          </cell>
          <cell r="I66">
            <v>3480</v>
          </cell>
          <cell r="J66">
            <v>47835</v>
          </cell>
          <cell r="K66">
            <v>8432</v>
          </cell>
          <cell r="L66">
            <v>0</v>
          </cell>
          <cell r="M66">
            <v>103529</v>
          </cell>
          <cell r="N66">
            <v>284018</v>
          </cell>
          <cell r="O66">
            <v>1213</v>
          </cell>
          <cell r="P66">
            <v>0</v>
          </cell>
          <cell r="Q66">
            <v>179412</v>
          </cell>
          <cell r="R66">
            <v>0</v>
          </cell>
          <cell r="S66">
            <v>127111</v>
          </cell>
          <cell r="T66">
            <v>2379.4</v>
          </cell>
          <cell r="U66">
            <v>251899</v>
          </cell>
          <cell r="V66">
            <v>64395</v>
          </cell>
          <cell r="W66">
            <v>55392</v>
          </cell>
          <cell r="X66">
            <v>268693</v>
          </cell>
          <cell r="Y66">
            <v>0</v>
          </cell>
          <cell r="Z66">
            <v>482328</v>
          </cell>
          <cell r="AA66">
            <v>15716.119999999999</v>
          </cell>
          <cell r="AB66">
            <v>25493033.93</v>
          </cell>
          <cell r="AD66">
            <v>-39418.449999999997</v>
          </cell>
          <cell r="AE66">
            <v>0</v>
          </cell>
          <cell r="AF66">
            <v>25453615.48</v>
          </cell>
        </row>
        <row r="67">
          <cell r="A67">
            <v>273</v>
          </cell>
          <cell r="B67" t="str">
            <v>Post Falls</v>
          </cell>
          <cell r="C67">
            <v>31263821.18</v>
          </cell>
          <cell r="D67">
            <v>74939.460000000006</v>
          </cell>
          <cell r="E67">
            <v>0</v>
          </cell>
          <cell r="F67">
            <v>158969</v>
          </cell>
          <cell r="G67">
            <v>15582</v>
          </cell>
          <cell r="H67">
            <v>6436</v>
          </cell>
          <cell r="I67">
            <v>17400</v>
          </cell>
          <cell r="J67">
            <v>0</v>
          </cell>
          <cell r="K67">
            <v>17392</v>
          </cell>
          <cell r="L67">
            <v>0</v>
          </cell>
          <cell r="M67">
            <v>139131</v>
          </cell>
          <cell r="N67">
            <v>333499</v>
          </cell>
          <cell r="O67">
            <v>9701</v>
          </cell>
          <cell r="P67">
            <v>0</v>
          </cell>
          <cell r="Q67">
            <v>285493</v>
          </cell>
          <cell r="R67">
            <v>0</v>
          </cell>
          <cell r="S67">
            <v>73221</v>
          </cell>
          <cell r="T67">
            <v>0</v>
          </cell>
          <cell r="U67">
            <v>293176</v>
          </cell>
          <cell r="V67">
            <v>82899</v>
          </cell>
          <cell r="W67">
            <v>73423</v>
          </cell>
          <cell r="X67">
            <v>359943</v>
          </cell>
          <cell r="Y67">
            <v>0</v>
          </cell>
          <cell r="Z67">
            <v>636338</v>
          </cell>
          <cell r="AA67">
            <v>7216.4600000000009</v>
          </cell>
          <cell r="AB67">
            <v>33848580.100000001</v>
          </cell>
          <cell r="AD67">
            <v>-74939.460000000006</v>
          </cell>
          <cell r="AE67">
            <v>0</v>
          </cell>
          <cell r="AF67">
            <v>33773640.640000001</v>
          </cell>
        </row>
        <row r="68">
          <cell r="A68">
            <v>274</v>
          </cell>
          <cell r="B68" t="str">
            <v>Kootenai Joint</v>
          </cell>
          <cell r="C68">
            <v>1559003.3</v>
          </cell>
          <cell r="D68">
            <v>0</v>
          </cell>
          <cell r="E68">
            <v>0</v>
          </cell>
          <cell r="F68">
            <v>10620</v>
          </cell>
          <cell r="G68">
            <v>1666</v>
          </cell>
          <cell r="H68">
            <v>6600</v>
          </cell>
          <cell r="I68">
            <v>0</v>
          </cell>
          <cell r="J68">
            <v>0</v>
          </cell>
          <cell r="K68">
            <v>3000</v>
          </cell>
          <cell r="L68">
            <v>0</v>
          </cell>
          <cell r="M68">
            <v>15000</v>
          </cell>
          <cell r="N68">
            <v>17121</v>
          </cell>
          <cell r="O68">
            <v>0</v>
          </cell>
          <cell r="P68">
            <v>0</v>
          </cell>
          <cell r="Q68">
            <v>6408</v>
          </cell>
          <cell r="R68">
            <v>0</v>
          </cell>
          <cell r="S68">
            <v>32219</v>
          </cell>
          <cell r="T68">
            <v>0</v>
          </cell>
          <cell r="U68">
            <v>29280</v>
          </cell>
          <cell r="V68">
            <v>2539</v>
          </cell>
          <cell r="W68">
            <v>3696</v>
          </cell>
          <cell r="X68">
            <v>8654</v>
          </cell>
          <cell r="Y68">
            <v>3633</v>
          </cell>
          <cell r="Z68">
            <v>49792</v>
          </cell>
          <cell r="AA68">
            <v>4462.1499999999996</v>
          </cell>
          <cell r="AB68">
            <v>1753693.45</v>
          </cell>
          <cell r="AD68">
            <v>0</v>
          </cell>
          <cell r="AE68">
            <v>0</v>
          </cell>
          <cell r="AF68">
            <v>1753693.45</v>
          </cell>
        </row>
        <row r="69">
          <cell r="A69">
            <v>281</v>
          </cell>
          <cell r="B69" t="str">
            <v>Moscow</v>
          </cell>
          <cell r="C69">
            <v>12235182.689999999</v>
          </cell>
          <cell r="D69">
            <v>22178.720000000001</v>
          </cell>
          <cell r="E69">
            <v>0</v>
          </cell>
          <cell r="F69">
            <v>68769</v>
          </cell>
          <cell r="G69">
            <v>6568</v>
          </cell>
          <cell r="H69">
            <v>4256</v>
          </cell>
          <cell r="I69">
            <v>0</v>
          </cell>
          <cell r="J69">
            <v>22366</v>
          </cell>
          <cell r="K69">
            <v>8630</v>
          </cell>
          <cell r="L69">
            <v>0</v>
          </cell>
          <cell r="M69">
            <v>53123</v>
          </cell>
          <cell r="N69">
            <v>171184</v>
          </cell>
          <cell r="O69">
            <v>14794</v>
          </cell>
          <cell r="P69">
            <v>0</v>
          </cell>
          <cell r="Q69">
            <v>92554</v>
          </cell>
          <cell r="R69">
            <v>98590.33</v>
          </cell>
          <cell r="S69">
            <v>73221</v>
          </cell>
          <cell r="T69">
            <v>7138.2</v>
          </cell>
          <cell r="U69">
            <v>157784</v>
          </cell>
          <cell r="V69">
            <v>26035</v>
          </cell>
          <cell r="W69">
            <v>30880</v>
          </cell>
          <cell r="X69">
            <v>145304</v>
          </cell>
          <cell r="Y69">
            <v>0</v>
          </cell>
          <cell r="Z69">
            <v>269111</v>
          </cell>
          <cell r="AA69">
            <v>5676.67</v>
          </cell>
          <cell r="AB69">
            <v>13513345.609999999</v>
          </cell>
          <cell r="AD69">
            <v>-22178.720000000001</v>
          </cell>
          <cell r="AE69">
            <v>0</v>
          </cell>
          <cell r="AF69">
            <v>13491166.889999999</v>
          </cell>
        </row>
        <row r="70">
          <cell r="A70">
            <v>282</v>
          </cell>
          <cell r="B70" t="str">
            <v>Genesee Joint</v>
          </cell>
          <cell r="C70">
            <v>2402221.9000000004</v>
          </cell>
          <cell r="D70">
            <v>11080.91</v>
          </cell>
          <cell r="E70">
            <v>0</v>
          </cell>
          <cell r="F70">
            <v>18000</v>
          </cell>
          <cell r="G70">
            <v>2022</v>
          </cell>
          <cell r="H70">
            <v>700</v>
          </cell>
          <cell r="I70">
            <v>0</v>
          </cell>
          <cell r="J70">
            <v>50</v>
          </cell>
          <cell r="K70">
            <v>3396</v>
          </cell>
          <cell r="L70">
            <v>0</v>
          </cell>
          <cell r="M70">
            <v>15000</v>
          </cell>
          <cell r="N70">
            <v>25483</v>
          </cell>
          <cell r="O70">
            <v>0</v>
          </cell>
          <cell r="P70">
            <v>0</v>
          </cell>
          <cell r="Q70">
            <v>11391</v>
          </cell>
          <cell r="R70">
            <v>0</v>
          </cell>
          <cell r="S70">
            <v>2864</v>
          </cell>
          <cell r="T70">
            <v>0</v>
          </cell>
          <cell r="U70">
            <v>36256</v>
          </cell>
          <cell r="V70">
            <v>2567</v>
          </cell>
          <cell r="W70">
            <v>5852</v>
          </cell>
          <cell r="X70">
            <v>19456</v>
          </cell>
          <cell r="Y70">
            <v>11335</v>
          </cell>
          <cell r="Z70">
            <v>65311</v>
          </cell>
          <cell r="AA70">
            <v>122.64</v>
          </cell>
          <cell r="AB70">
            <v>2633108.4500000007</v>
          </cell>
          <cell r="AD70">
            <v>-11080.91</v>
          </cell>
          <cell r="AE70">
            <v>0</v>
          </cell>
          <cell r="AF70">
            <v>2622027.5400000005</v>
          </cell>
        </row>
        <row r="71">
          <cell r="A71">
            <v>283</v>
          </cell>
          <cell r="B71" t="str">
            <v>Kendrick Joint</v>
          </cell>
          <cell r="C71">
            <v>1900292.5000000002</v>
          </cell>
          <cell r="D71">
            <v>7614.9500000000007</v>
          </cell>
          <cell r="E71">
            <v>0</v>
          </cell>
          <cell r="F71">
            <v>12960</v>
          </cell>
          <cell r="G71">
            <v>1804</v>
          </cell>
          <cell r="H71">
            <v>6600</v>
          </cell>
          <cell r="I71">
            <v>0</v>
          </cell>
          <cell r="J71">
            <v>0</v>
          </cell>
          <cell r="K71">
            <v>3278</v>
          </cell>
          <cell r="L71">
            <v>0</v>
          </cell>
          <cell r="M71">
            <v>15000</v>
          </cell>
          <cell r="N71">
            <v>19820</v>
          </cell>
          <cell r="O71">
            <v>0</v>
          </cell>
          <cell r="P71">
            <v>0</v>
          </cell>
          <cell r="Q71">
            <v>12103</v>
          </cell>
          <cell r="R71">
            <v>0</v>
          </cell>
          <cell r="S71">
            <v>32219</v>
          </cell>
          <cell r="T71">
            <v>0</v>
          </cell>
          <cell r="U71">
            <v>31533</v>
          </cell>
          <cell r="V71">
            <v>4231</v>
          </cell>
          <cell r="W71">
            <v>4856</v>
          </cell>
          <cell r="X71">
            <v>14485</v>
          </cell>
          <cell r="Y71">
            <v>19987</v>
          </cell>
          <cell r="Z71">
            <v>59002</v>
          </cell>
          <cell r="AA71">
            <v>61.6</v>
          </cell>
          <cell r="AB71">
            <v>2145847.0500000003</v>
          </cell>
          <cell r="AD71">
            <v>-7614.9500000000007</v>
          </cell>
          <cell r="AE71">
            <v>0</v>
          </cell>
          <cell r="AF71">
            <v>2138232.1</v>
          </cell>
        </row>
        <row r="72">
          <cell r="A72">
            <v>285</v>
          </cell>
          <cell r="B72" t="str">
            <v>Potlatch</v>
          </cell>
          <cell r="C72">
            <v>3162022.94</v>
          </cell>
          <cell r="D72">
            <v>0</v>
          </cell>
          <cell r="E72">
            <v>0</v>
          </cell>
          <cell r="F72">
            <v>18000</v>
          </cell>
          <cell r="G72">
            <v>2396</v>
          </cell>
          <cell r="H72">
            <v>1504.85</v>
          </cell>
          <cell r="I72">
            <v>0</v>
          </cell>
          <cell r="J72">
            <v>1255</v>
          </cell>
          <cell r="K72">
            <v>3000</v>
          </cell>
          <cell r="L72">
            <v>0</v>
          </cell>
          <cell r="M72">
            <v>15000</v>
          </cell>
          <cell r="N72">
            <v>34059</v>
          </cell>
          <cell r="O72">
            <v>0</v>
          </cell>
          <cell r="P72">
            <v>0</v>
          </cell>
          <cell r="Q72">
            <v>23494</v>
          </cell>
          <cell r="R72">
            <v>0</v>
          </cell>
          <cell r="S72">
            <v>2864</v>
          </cell>
          <cell r="T72">
            <v>0</v>
          </cell>
          <cell r="U72">
            <v>43909</v>
          </cell>
          <cell r="V72">
            <v>9224</v>
          </cell>
          <cell r="W72">
            <v>7448</v>
          </cell>
          <cell r="X72">
            <v>27647</v>
          </cell>
          <cell r="Y72">
            <v>12496</v>
          </cell>
          <cell r="Z72">
            <v>81246</v>
          </cell>
          <cell r="AA72">
            <v>0</v>
          </cell>
          <cell r="AB72">
            <v>3445565.79</v>
          </cell>
          <cell r="AD72">
            <v>0</v>
          </cell>
          <cell r="AE72">
            <v>0</v>
          </cell>
          <cell r="AF72">
            <v>3445565.79</v>
          </cell>
        </row>
        <row r="73">
          <cell r="A73">
            <v>287</v>
          </cell>
          <cell r="B73" t="str">
            <v>Troy</v>
          </cell>
          <cell r="C73">
            <v>2062050.55</v>
          </cell>
          <cell r="D73">
            <v>0</v>
          </cell>
          <cell r="E73">
            <v>0</v>
          </cell>
          <cell r="F73">
            <v>18000</v>
          </cell>
          <cell r="G73">
            <v>1916</v>
          </cell>
          <cell r="H73">
            <v>120</v>
          </cell>
          <cell r="I73">
            <v>0</v>
          </cell>
          <cell r="J73">
            <v>1319</v>
          </cell>
          <cell r="K73">
            <v>3436</v>
          </cell>
          <cell r="L73">
            <v>0</v>
          </cell>
          <cell r="M73">
            <v>15000</v>
          </cell>
          <cell r="N73">
            <v>22045</v>
          </cell>
          <cell r="O73">
            <v>0</v>
          </cell>
          <cell r="P73">
            <v>0</v>
          </cell>
          <cell r="Q73">
            <v>9255</v>
          </cell>
          <cell r="R73">
            <v>0</v>
          </cell>
          <cell r="S73">
            <v>32219</v>
          </cell>
          <cell r="T73">
            <v>0</v>
          </cell>
          <cell r="U73">
            <v>33388</v>
          </cell>
          <cell r="V73">
            <v>1326</v>
          </cell>
          <cell r="W73">
            <v>5247</v>
          </cell>
          <cell r="X73">
            <v>16406</v>
          </cell>
          <cell r="Y73">
            <v>17294</v>
          </cell>
          <cell r="Z73">
            <v>62836</v>
          </cell>
          <cell r="AA73">
            <v>0</v>
          </cell>
          <cell r="AB73">
            <v>2301857.5499999998</v>
          </cell>
          <cell r="AD73">
            <v>0</v>
          </cell>
          <cell r="AE73">
            <v>0</v>
          </cell>
          <cell r="AF73">
            <v>2301857.5499999998</v>
          </cell>
        </row>
        <row r="74">
          <cell r="A74">
            <v>288</v>
          </cell>
          <cell r="B74" t="str">
            <v>Whitepine</v>
          </cell>
          <cell r="C74">
            <v>2167046.3200000003</v>
          </cell>
          <cell r="D74">
            <v>0</v>
          </cell>
          <cell r="E74">
            <v>0</v>
          </cell>
          <cell r="F74">
            <v>17460</v>
          </cell>
          <cell r="G74">
            <v>1919</v>
          </cell>
          <cell r="H74">
            <v>0</v>
          </cell>
          <cell r="I74">
            <v>0</v>
          </cell>
          <cell r="J74">
            <v>0</v>
          </cell>
          <cell r="K74">
            <v>3317</v>
          </cell>
          <cell r="L74">
            <v>0</v>
          </cell>
          <cell r="M74">
            <v>15000</v>
          </cell>
          <cell r="N74">
            <v>18961</v>
          </cell>
          <cell r="O74">
            <v>0</v>
          </cell>
          <cell r="P74">
            <v>0</v>
          </cell>
          <cell r="Q74">
            <v>9967</v>
          </cell>
          <cell r="R74">
            <v>0</v>
          </cell>
          <cell r="S74">
            <v>32219</v>
          </cell>
          <cell r="T74">
            <v>2379.4</v>
          </cell>
          <cell r="U74">
            <v>30815</v>
          </cell>
          <cell r="V74">
            <v>3244</v>
          </cell>
          <cell r="W74">
            <v>4920</v>
          </cell>
          <cell r="X74">
            <v>14814</v>
          </cell>
          <cell r="Y74">
            <v>10648</v>
          </cell>
          <cell r="Z74">
            <v>61023</v>
          </cell>
          <cell r="AA74">
            <v>50.25</v>
          </cell>
          <cell r="AB74">
            <v>2393782.9700000002</v>
          </cell>
          <cell r="AD74">
            <v>0</v>
          </cell>
          <cell r="AE74">
            <v>0</v>
          </cell>
          <cell r="AF74">
            <v>2393782.9700000002</v>
          </cell>
        </row>
        <row r="75">
          <cell r="A75">
            <v>291</v>
          </cell>
          <cell r="B75" t="str">
            <v>Salmon</v>
          </cell>
          <cell r="C75">
            <v>4725725.0900000008</v>
          </cell>
          <cell r="D75">
            <v>0</v>
          </cell>
          <cell r="E75">
            <v>0</v>
          </cell>
          <cell r="F75">
            <v>24246</v>
          </cell>
          <cell r="G75">
            <v>3197</v>
          </cell>
          <cell r="H75">
            <v>5668.4</v>
          </cell>
          <cell r="I75">
            <v>0</v>
          </cell>
          <cell r="J75">
            <v>15204</v>
          </cell>
          <cell r="K75">
            <v>4308</v>
          </cell>
          <cell r="L75">
            <v>0</v>
          </cell>
          <cell r="M75">
            <v>20962</v>
          </cell>
          <cell r="N75">
            <v>48257</v>
          </cell>
          <cell r="O75">
            <v>728</v>
          </cell>
          <cell r="P75">
            <v>0</v>
          </cell>
          <cell r="Q75">
            <v>40581</v>
          </cell>
          <cell r="R75">
            <v>80000</v>
          </cell>
          <cell r="S75">
            <v>7364</v>
          </cell>
          <cell r="T75">
            <v>0</v>
          </cell>
          <cell r="U75">
            <v>55251</v>
          </cell>
          <cell r="V75">
            <v>13567</v>
          </cell>
          <cell r="W75">
            <v>11528</v>
          </cell>
          <cell r="X75">
            <v>48235</v>
          </cell>
          <cell r="Y75">
            <v>0</v>
          </cell>
          <cell r="Z75">
            <v>113787</v>
          </cell>
          <cell r="AA75">
            <v>440.11</v>
          </cell>
          <cell r="AB75">
            <v>5219048.6000000015</v>
          </cell>
          <cell r="AD75">
            <v>0</v>
          </cell>
          <cell r="AE75">
            <v>0</v>
          </cell>
          <cell r="AF75">
            <v>5219048.6000000015</v>
          </cell>
        </row>
        <row r="76">
          <cell r="A76">
            <v>292</v>
          </cell>
          <cell r="B76" t="str">
            <v>South Lemhi</v>
          </cell>
          <cell r="C76">
            <v>1421785.69</v>
          </cell>
          <cell r="D76">
            <v>0</v>
          </cell>
          <cell r="E76">
            <v>0</v>
          </cell>
          <cell r="F76">
            <v>9000</v>
          </cell>
          <cell r="G76">
            <v>1657</v>
          </cell>
          <cell r="H76">
            <v>591.30999999999995</v>
          </cell>
          <cell r="I76">
            <v>0</v>
          </cell>
          <cell r="J76">
            <v>755</v>
          </cell>
          <cell r="K76">
            <v>3000</v>
          </cell>
          <cell r="L76">
            <v>0</v>
          </cell>
          <cell r="M76">
            <v>15000</v>
          </cell>
          <cell r="N76">
            <v>12641</v>
          </cell>
          <cell r="O76">
            <v>485</v>
          </cell>
          <cell r="P76">
            <v>0</v>
          </cell>
          <cell r="Q76">
            <v>6052</v>
          </cell>
          <cell r="R76">
            <v>0</v>
          </cell>
          <cell r="S76">
            <v>32219</v>
          </cell>
          <cell r="T76">
            <v>0</v>
          </cell>
          <cell r="U76">
            <v>25544</v>
          </cell>
          <cell r="V76">
            <v>1777</v>
          </cell>
          <cell r="W76">
            <v>3278</v>
          </cell>
          <cell r="X76">
            <v>6514</v>
          </cell>
          <cell r="Y76">
            <v>12697</v>
          </cell>
          <cell r="Z76">
            <v>43706</v>
          </cell>
          <cell r="AA76">
            <v>0</v>
          </cell>
          <cell r="AB76">
            <v>1596702</v>
          </cell>
          <cell r="AD76">
            <v>0</v>
          </cell>
          <cell r="AE76">
            <v>0</v>
          </cell>
          <cell r="AF76">
            <v>1596702</v>
          </cell>
        </row>
        <row r="77">
          <cell r="A77">
            <v>302</v>
          </cell>
          <cell r="B77" t="str">
            <v>Nezperce Joint</v>
          </cell>
          <cell r="C77">
            <v>1558041.58</v>
          </cell>
          <cell r="D77">
            <v>4862.04</v>
          </cell>
          <cell r="E77">
            <v>0</v>
          </cell>
          <cell r="F77">
            <v>9000</v>
          </cell>
          <cell r="G77">
            <v>1666</v>
          </cell>
          <cell r="H77">
            <v>6600</v>
          </cell>
          <cell r="I77">
            <v>0</v>
          </cell>
          <cell r="J77">
            <v>484</v>
          </cell>
          <cell r="K77">
            <v>3000</v>
          </cell>
          <cell r="L77">
            <v>0</v>
          </cell>
          <cell r="M77">
            <v>15000</v>
          </cell>
          <cell r="N77">
            <v>17263</v>
          </cell>
          <cell r="O77">
            <v>0</v>
          </cell>
          <cell r="P77">
            <v>0</v>
          </cell>
          <cell r="Q77">
            <v>4984</v>
          </cell>
          <cell r="R77">
            <v>0</v>
          </cell>
          <cell r="S77">
            <v>32219</v>
          </cell>
          <cell r="T77">
            <v>0</v>
          </cell>
          <cell r="U77">
            <v>29399</v>
          </cell>
          <cell r="V77">
            <v>1297</v>
          </cell>
          <cell r="W77">
            <v>3782</v>
          </cell>
          <cell r="X77">
            <v>9085</v>
          </cell>
          <cell r="Y77">
            <v>19233</v>
          </cell>
          <cell r="Z77">
            <v>50773</v>
          </cell>
          <cell r="AA77">
            <v>126.63999999999999</v>
          </cell>
          <cell r="AB77">
            <v>1766815.26</v>
          </cell>
          <cell r="AD77">
            <v>-4862.04</v>
          </cell>
          <cell r="AE77">
            <v>0</v>
          </cell>
          <cell r="AF77">
            <v>1761953.22</v>
          </cell>
        </row>
        <row r="78">
          <cell r="A78">
            <v>304</v>
          </cell>
          <cell r="B78" t="str">
            <v>Kamiah Joint</v>
          </cell>
          <cell r="C78">
            <v>2950135.0300000003</v>
          </cell>
          <cell r="D78">
            <v>0</v>
          </cell>
          <cell r="E78">
            <v>0</v>
          </cell>
          <cell r="F78">
            <v>18000</v>
          </cell>
          <cell r="G78">
            <v>2359</v>
          </cell>
          <cell r="H78">
            <v>3351.78</v>
          </cell>
          <cell r="I78">
            <v>0</v>
          </cell>
          <cell r="J78">
            <v>780</v>
          </cell>
          <cell r="K78">
            <v>3000</v>
          </cell>
          <cell r="L78">
            <v>0</v>
          </cell>
          <cell r="M78">
            <v>15000</v>
          </cell>
          <cell r="N78">
            <v>31854</v>
          </cell>
          <cell r="O78">
            <v>0</v>
          </cell>
          <cell r="P78">
            <v>0</v>
          </cell>
          <cell r="Q78">
            <v>24206</v>
          </cell>
          <cell r="R78">
            <v>0</v>
          </cell>
          <cell r="S78">
            <v>2864</v>
          </cell>
          <cell r="T78">
            <v>0</v>
          </cell>
          <cell r="U78">
            <v>41570</v>
          </cell>
          <cell r="V78">
            <v>7559</v>
          </cell>
          <cell r="W78">
            <v>7246</v>
          </cell>
          <cell r="X78">
            <v>26606</v>
          </cell>
          <cell r="Y78">
            <v>33372</v>
          </cell>
          <cell r="Z78">
            <v>77953</v>
          </cell>
          <cell r="AA78">
            <v>2321.0100000000002</v>
          </cell>
          <cell r="AB78">
            <v>3248176.82</v>
          </cell>
          <cell r="AD78">
            <v>0</v>
          </cell>
          <cell r="AE78">
            <v>0</v>
          </cell>
          <cell r="AF78">
            <v>3248176.82</v>
          </cell>
        </row>
        <row r="79">
          <cell r="A79">
            <v>305</v>
          </cell>
          <cell r="B79" t="str">
            <v>Highland Joint</v>
          </cell>
          <cell r="C79">
            <v>1712214.6199999996</v>
          </cell>
          <cell r="D79">
            <v>0</v>
          </cell>
          <cell r="E79">
            <v>0</v>
          </cell>
          <cell r="F79">
            <v>10620</v>
          </cell>
          <cell r="G79">
            <v>1703</v>
          </cell>
          <cell r="H79">
            <v>2643.82</v>
          </cell>
          <cell r="I79">
            <v>0</v>
          </cell>
          <cell r="J79">
            <v>195</v>
          </cell>
          <cell r="K79">
            <v>3040</v>
          </cell>
          <cell r="L79">
            <v>0</v>
          </cell>
          <cell r="M79">
            <v>15000</v>
          </cell>
          <cell r="N79">
            <v>16180</v>
          </cell>
          <cell r="O79">
            <v>0</v>
          </cell>
          <cell r="P79">
            <v>0</v>
          </cell>
          <cell r="Q79">
            <v>8543</v>
          </cell>
          <cell r="R79">
            <v>0</v>
          </cell>
          <cell r="S79">
            <v>32219</v>
          </cell>
          <cell r="T79">
            <v>0</v>
          </cell>
          <cell r="U79">
            <v>28496</v>
          </cell>
          <cell r="V79">
            <v>3808</v>
          </cell>
          <cell r="W79">
            <v>4187</v>
          </cell>
          <cell r="X79">
            <v>11068</v>
          </cell>
          <cell r="Y79">
            <v>10695</v>
          </cell>
          <cell r="Z79">
            <v>53372</v>
          </cell>
          <cell r="AA79">
            <v>0</v>
          </cell>
          <cell r="AB79">
            <v>1913984.4399999997</v>
          </cell>
          <cell r="AD79">
            <v>0</v>
          </cell>
          <cell r="AE79">
            <v>0</v>
          </cell>
          <cell r="AF79">
            <v>1913984.4399999997</v>
          </cell>
        </row>
        <row r="80">
          <cell r="A80">
            <v>312</v>
          </cell>
          <cell r="B80" t="str">
            <v>Shoshone Joint</v>
          </cell>
          <cell r="C80">
            <v>3319705.1799999997</v>
          </cell>
          <cell r="D80">
            <v>0</v>
          </cell>
          <cell r="E80">
            <v>0</v>
          </cell>
          <cell r="F80">
            <v>18000</v>
          </cell>
          <cell r="G80">
            <v>2565</v>
          </cell>
          <cell r="H80">
            <v>0</v>
          </cell>
          <cell r="I80">
            <v>1740</v>
          </cell>
          <cell r="J80">
            <v>0</v>
          </cell>
          <cell r="K80">
            <v>3000</v>
          </cell>
          <cell r="L80">
            <v>0</v>
          </cell>
          <cell r="M80">
            <v>15000</v>
          </cell>
          <cell r="N80">
            <v>40450</v>
          </cell>
          <cell r="O80">
            <v>39531</v>
          </cell>
          <cell r="P80">
            <v>0</v>
          </cell>
          <cell r="Q80">
            <v>36310</v>
          </cell>
          <cell r="R80">
            <v>0</v>
          </cell>
          <cell r="S80">
            <v>2864</v>
          </cell>
          <cell r="T80">
            <v>0</v>
          </cell>
          <cell r="U80">
            <v>48739</v>
          </cell>
          <cell r="V80">
            <v>11819</v>
          </cell>
          <cell r="W80">
            <v>8476</v>
          </cell>
          <cell r="X80">
            <v>32825</v>
          </cell>
          <cell r="Y80">
            <v>16201</v>
          </cell>
          <cell r="Z80">
            <v>85525</v>
          </cell>
          <cell r="AA80">
            <v>910.6</v>
          </cell>
          <cell r="AB80">
            <v>3683660.78</v>
          </cell>
          <cell r="AD80">
            <v>0</v>
          </cell>
          <cell r="AE80">
            <v>0</v>
          </cell>
          <cell r="AF80">
            <v>3683660.78</v>
          </cell>
        </row>
        <row r="81">
          <cell r="A81">
            <v>314</v>
          </cell>
          <cell r="B81" t="str">
            <v>Dietrich</v>
          </cell>
          <cell r="C81">
            <v>1716198.23</v>
          </cell>
          <cell r="D81">
            <v>58159.360000000001</v>
          </cell>
          <cell r="E81">
            <v>0</v>
          </cell>
          <cell r="F81">
            <v>13860</v>
          </cell>
          <cell r="G81">
            <v>1756</v>
          </cell>
          <cell r="H81">
            <v>3940</v>
          </cell>
          <cell r="I81">
            <v>1740</v>
          </cell>
          <cell r="J81">
            <v>260</v>
          </cell>
          <cell r="K81">
            <v>3119</v>
          </cell>
          <cell r="L81">
            <v>0</v>
          </cell>
          <cell r="M81">
            <v>15000</v>
          </cell>
          <cell r="N81">
            <v>16979</v>
          </cell>
          <cell r="O81">
            <v>3638</v>
          </cell>
          <cell r="P81">
            <v>0</v>
          </cell>
          <cell r="Q81">
            <v>11035</v>
          </cell>
          <cell r="R81">
            <v>0</v>
          </cell>
          <cell r="S81">
            <v>32219</v>
          </cell>
          <cell r="T81">
            <v>0</v>
          </cell>
          <cell r="U81">
            <v>29163</v>
          </cell>
          <cell r="V81">
            <v>3272</v>
          </cell>
          <cell r="W81">
            <v>4532</v>
          </cell>
          <cell r="X81">
            <v>12833</v>
          </cell>
          <cell r="Y81">
            <v>17001</v>
          </cell>
          <cell r="Z81">
            <v>57453</v>
          </cell>
          <cell r="AA81">
            <v>664.51</v>
          </cell>
          <cell r="AB81">
            <v>2002822.1</v>
          </cell>
          <cell r="AD81">
            <v>-58159.360000000001</v>
          </cell>
          <cell r="AE81">
            <v>0</v>
          </cell>
          <cell r="AF81">
            <v>1944662.74</v>
          </cell>
        </row>
        <row r="82">
          <cell r="A82">
            <v>316</v>
          </cell>
          <cell r="B82" t="str">
            <v>Richfield</v>
          </cell>
          <cell r="C82">
            <v>1639825.58</v>
          </cell>
          <cell r="D82">
            <v>0</v>
          </cell>
          <cell r="E82">
            <v>0</v>
          </cell>
          <cell r="F82">
            <v>10800</v>
          </cell>
          <cell r="G82">
            <v>1746</v>
          </cell>
          <cell r="H82">
            <v>4654.4399999999996</v>
          </cell>
          <cell r="I82">
            <v>0</v>
          </cell>
          <cell r="J82">
            <v>520</v>
          </cell>
          <cell r="K82">
            <v>3000</v>
          </cell>
          <cell r="L82">
            <v>0</v>
          </cell>
          <cell r="M82">
            <v>15000</v>
          </cell>
          <cell r="N82">
            <v>18202</v>
          </cell>
          <cell r="O82">
            <v>3880</v>
          </cell>
          <cell r="P82">
            <v>0</v>
          </cell>
          <cell r="Q82">
            <v>12815</v>
          </cell>
          <cell r="R82">
            <v>0</v>
          </cell>
          <cell r="S82">
            <v>32219</v>
          </cell>
          <cell r="T82">
            <v>0</v>
          </cell>
          <cell r="U82">
            <v>30182</v>
          </cell>
          <cell r="V82">
            <v>2877</v>
          </cell>
          <cell r="W82">
            <v>4273</v>
          </cell>
          <cell r="X82">
            <v>11571</v>
          </cell>
          <cell r="Y82">
            <v>9941</v>
          </cell>
          <cell r="Z82">
            <v>54970</v>
          </cell>
          <cell r="AA82">
            <v>70.599999999999994</v>
          </cell>
          <cell r="AB82">
            <v>1856546.62</v>
          </cell>
          <cell r="AD82">
            <v>0</v>
          </cell>
          <cell r="AE82">
            <v>0</v>
          </cell>
          <cell r="AF82">
            <v>1856546.62</v>
          </cell>
        </row>
        <row r="83">
          <cell r="A83">
            <v>321</v>
          </cell>
          <cell r="B83" t="str">
            <v>Madison</v>
          </cell>
          <cell r="C83">
            <v>26938800.409999996</v>
          </cell>
          <cell r="D83">
            <v>1050953.57</v>
          </cell>
          <cell r="E83">
            <v>0</v>
          </cell>
          <cell r="F83">
            <v>148145</v>
          </cell>
          <cell r="G83">
            <v>13721</v>
          </cell>
          <cell r="H83">
            <v>394.39</v>
          </cell>
          <cell r="I83">
            <v>12180</v>
          </cell>
          <cell r="J83">
            <v>23273.040000000001</v>
          </cell>
          <cell r="K83">
            <v>15568</v>
          </cell>
          <cell r="L83">
            <v>0</v>
          </cell>
          <cell r="M83">
            <v>121375</v>
          </cell>
          <cell r="N83">
            <v>282946</v>
          </cell>
          <cell r="O83">
            <v>48989</v>
          </cell>
          <cell r="P83">
            <v>0</v>
          </cell>
          <cell r="Q83">
            <v>220350</v>
          </cell>
          <cell r="R83">
            <v>0</v>
          </cell>
          <cell r="S83">
            <v>73221</v>
          </cell>
          <cell r="T83">
            <v>0</v>
          </cell>
          <cell r="U83">
            <v>251007</v>
          </cell>
          <cell r="V83">
            <v>74296</v>
          </cell>
          <cell r="W83">
            <v>66885</v>
          </cell>
          <cell r="X83">
            <v>326465</v>
          </cell>
          <cell r="Y83">
            <v>36093</v>
          </cell>
          <cell r="Z83">
            <v>563885</v>
          </cell>
          <cell r="AA83">
            <v>905.24</v>
          </cell>
          <cell r="AB83">
            <v>30269452.649999995</v>
          </cell>
          <cell r="AD83">
            <v>-1050953.57</v>
          </cell>
          <cell r="AE83">
            <v>0</v>
          </cell>
          <cell r="AF83">
            <v>29218499.079999994</v>
          </cell>
        </row>
        <row r="84">
          <cell r="A84">
            <v>322</v>
          </cell>
          <cell r="B84" t="str">
            <v>Sugar-Salem Joint</v>
          </cell>
          <cell r="C84">
            <v>8873515.6699999999</v>
          </cell>
          <cell r="D84">
            <v>378409.85</v>
          </cell>
          <cell r="E84">
            <v>0</v>
          </cell>
          <cell r="F84">
            <v>49574</v>
          </cell>
          <cell r="G84">
            <v>5253</v>
          </cell>
          <cell r="H84">
            <v>3920</v>
          </cell>
          <cell r="I84">
            <v>3480</v>
          </cell>
          <cell r="J84">
            <v>19319</v>
          </cell>
          <cell r="K84">
            <v>6885</v>
          </cell>
          <cell r="L84">
            <v>0</v>
          </cell>
          <cell r="M84">
            <v>40580</v>
          </cell>
          <cell r="N84">
            <v>89192</v>
          </cell>
          <cell r="O84">
            <v>11399</v>
          </cell>
          <cell r="P84">
            <v>0</v>
          </cell>
          <cell r="Q84">
            <v>62652</v>
          </cell>
          <cell r="R84">
            <v>0</v>
          </cell>
          <cell r="S84">
            <v>53890</v>
          </cell>
          <cell r="T84">
            <v>0</v>
          </cell>
          <cell r="U84">
            <v>89396</v>
          </cell>
          <cell r="V84">
            <v>23355</v>
          </cell>
          <cell r="W84">
            <v>22262</v>
          </cell>
          <cell r="X84">
            <v>101905</v>
          </cell>
          <cell r="Y84">
            <v>34161</v>
          </cell>
          <cell r="Z84">
            <v>200219</v>
          </cell>
          <cell r="AA84">
            <v>271.13</v>
          </cell>
          <cell r="AB84">
            <v>10069638.65</v>
          </cell>
          <cell r="AD84">
            <v>-378409.85</v>
          </cell>
          <cell r="AE84">
            <v>0</v>
          </cell>
          <cell r="AF84">
            <v>9691228.8000000007</v>
          </cell>
        </row>
        <row r="85">
          <cell r="A85">
            <v>331</v>
          </cell>
          <cell r="B85" t="str">
            <v>Minidoka County Joint</v>
          </cell>
          <cell r="C85">
            <v>22879373.079999998</v>
          </cell>
          <cell r="D85">
            <v>251965.78999999998</v>
          </cell>
          <cell r="E85">
            <v>0</v>
          </cell>
          <cell r="F85">
            <v>105354</v>
          </cell>
          <cell r="G85">
            <v>11420</v>
          </cell>
          <cell r="H85">
            <v>1530</v>
          </cell>
          <cell r="I85">
            <v>5220</v>
          </cell>
          <cell r="J85">
            <v>61583</v>
          </cell>
          <cell r="K85">
            <v>5855</v>
          </cell>
          <cell r="L85">
            <v>0</v>
          </cell>
          <cell r="M85">
            <v>99425</v>
          </cell>
          <cell r="N85">
            <v>247017</v>
          </cell>
          <cell r="O85">
            <v>120291</v>
          </cell>
          <cell r="P85">
            <v>0</v>
          </cell>
          <cell r="Q85">
            <v>259507</v>
          </cell>
          <cell r="R85">
            <v>0</v>
          </cell>
          <cell r="S85">
            <v>73221</v>
          </cell>
          <cell r="T85">
            <v>0</v>
          </cell>
          <cell r="U85">
            <v>221039</v>
          </cell>
          <cell r="V85">
            <v>76383</v>
          </cell>
          <cell r="W85">
            <v>52752</v>
          </cell>
          <cell r="X85">
            <v>256722</v>
          </cell>
          <cell r="Y85">
            <v>47838</v>
          </cell>
          <cell r="Z85">
            <v>458824</v>
          </cell>
          <cell r="AA85">
            <v>5091.46</v>
          </cell>
          <cell r="AB85">
            <v>25240411.329999998</v>
          </cell>
          <cell r="AD85">
            <v>-251965.78999999998</v>
          </cell>
          <cell r="AE85">
            <v>0</v>
          </cell>
          <cell r="AF85">
            <v>24988445.539999999</v>
          </cell>
        </row>
        <row r="86">
          <cell r="A86">
            <v>340</v>
          </cell>
          <cell r="B86" t="str">
            <v>Lewiston Independent</v>
          </cell>
          <cell r="C86">
            <v>24849752.43</v>
          </cell>
          <cell r="D86">
            <v>283602.15999999997</v>
          </cell>
          <cell r="E86">
            <v>0</v>
          </cell>
          <cell r="F86">
            <v>132919</v>
          </cell>
          <cell r="G86">
            <v>12425</v>
          </cell>
          <cell r="H86">
            <v>300</v>
          </cell>
          <cell r="I86">
            <v>0</v>
          </cell>
          <cell r="J86">
            <v>27036</v>
          </cell>
          <cell r="K86">
            <v>14299</v>
          </cell>
          <cell r="L86">
            <v>0</v>
          </cell>
          <cell r="M86">
            <v>109010</v>
          </cell>
          <cell r="N86">
            <v>315852</v>
          </cell>
          <cell r="O86">
            <v>3395</v>
          </cell>
          <cell r="P86">
            <v>0</v>
          </cell>
          <cell r="Q86">
            <v>219994</v>
          </cell>
          <cell r="R86">
            <v>0</v>
          </cell>
          <cell r="S86">
            <v>73221</v>
          </cell>
          <cell r="T86">
            <v>0</v>
          </cell>
          <cell r="U86">
            <v>278454</v>
          </cell>
          <cell r="V86">
            <v>74522</v>
          </cell>
          <cell r="W86">
            <v>59149</v>
          </cell>
          <cell r="X86">
            <v>288161</v>
          </cell>
          <cell r="Y86">
            <v>0</v>
          </cell>
          <cell r="Z86">
            <v>502166</v>
          </cell>
          <cell r="AA86">
            <v>157.47999999999999</v>
          </cell>
          <cell r="AB86">
            <v>27244415.07</v>
          </cell>
          <cell r="AD86">
            <v>-283602.15999999997</v>
          </cell>
          <cell r="AE86">
            <v>0</v>
          </cell>
          <cell r="AF86">
            <v>26960812.91</v>
          </cell>
        </row>
        <row r="87">
          <cell r="A87">
            <v>341</v>
          </cell>
          <cell r="B87" t="str">
            <v>Lapwai</v>
          </cell>
          <cell r="C87">
            <v>3315344.12</v>
          </cell>
          <cell r="D87">
            <v>45889.189999999995</v>
          </cell>
          <cell r="E87">
            <v>0</v>
          </cell>
          <cell r="F87">
            <v>18000</v>
          </cell>
          <cell r="G87">
            <v>2490</v>
          </cell>
          <cell r="H87">
            <v>1170</v>
          </cell>
          <cell r="I87">
            <v>0</v>
          </cell>
          <cell r="J87">
            <v>0</v>
          </cell>
          <cell r="K87">
            <v>3714</v>
          </cell>
          <cell r="L87">
            <v>0</v>
          </cell>
          <cell r="M87">
            <v>15000</v>
          </cell>
          <cell r="N87">
            <v>38427</v>
          </cell>
          <cell r="O87">
            <v>0</v>
          </cell>
          <cell r="P87">
            <v>0</v>
          </cell>
          <cell r="Q87">
            <v>34174</v>
          </cell>
          <cell r="R87">
            <v>0</v>
          </cell>
          <cell r="S87">
            <v>2864</v>
          </cell>
          <cell r="T87">
            <v>0</v>
          </cell>
          <cell r="U87">
            <v>47053</v>
          </cell>
          <cell r="V87">
            <v>12016</v>
          </cell>
          <cell r="W87">
            <v>7789</v>
          </cell>
          <cell r="X87">
            <v>29349</v>
          </cell>
          <cell r="Y87">
            <v>43555</v>
          </cell>
          <cell r="Z87">
            <v>85210</v>
          </cell>
          <cell r="AA87">
            <v>-1320</v>
          </cell>
          <cell r="AB87">
            <v>3700724.31</v>
          </cell>
          <cell r="AD87">
            <v>-45889.189999999995</v>
          </cell>
          <cell r="AE87">
            <v>0</v>
          </cell>
          <cell r="AF87">
            <v>3654835.12</v>
          </cell>
        </row>
        <row r="88">
          <cell r="A88">
            <v>342</v>
          </cell>
          <cell r="B88" t="str">
            <v>Culdesac Joint</v>
          </cell>
          <cell r="C88">
            <v>1306506.29</v>
          </cell>
          <cell r="D88">
            <v>0</v>
          </cell>
          <cell r="E88">
            <v>0</v>
          </cell>
          <cell r="F88">
            <v>9000</v>
          </cell>
          <cell r="G88">
            <v>1600</v>
          </cell>
          <cell r="H88">
            <v>30</v>
          </cell>
          <cell r="I88">
            <v>0</v>
          </cell>
          <cell r="J88">
            <v>0</v>
          </cell>
          <cell r="K88">
            <v>3000</v>
          </cell>
          <cell r="L88">
            <v>0</v>
          </cell>
          <cell r="M88">
            <v>15000</v>
          </cell>
          <cell r="N88">
            <v>12883</v>
          </cell>
          <cell r="O88">
            <v>0</v>
          </cell>
          <cell r="P88">
            <v>0</v>
          </cell>
          <cell r="Q88">
            <v>4272</v>
          </cell>
          <cell r="R88">
            <v>0</v>
          </cell>
          <cell r="S88">
            <v>32219</v>
          </cell>
          <cell r="T88">
            <v>0</v>
          </cell>
          <cell r="U88">
            <v>25745</v>
          </cell>
          <cell r="V88">
            <v>2313</v>
          </cell>
          <cell r="W88">
            <v>3170</v>
          </cell>
          <cell r="X88">
            <v>5964</v>
          </cell>
          <cell r="Y88">
            <v>16301</v>
          </cell>
          <cell r="Z88">
            <v>40499</v>
          </cell>
          <cell r="AA88">
            <v>0</v>
          </cell>
          <cell r="AB88">
            <v>1478502.29</v>
          </cell>
          <cell r="AD88">
            <v>0</v>
          </cell>
          <cell r="AE88">
            <v>0</v>
          </cell>
          <cell r="AF88">
            <v>1478502.29</v>
          </cell>
        </row>
        <row r="89">
          <cell r="A89">
            <v>351</v>
          </cell>
          <cell r="B89" t="str">
            <v>Oneida County</v>
          </cell>
          <cell r="C89">
            <v>11583414.859999999</v>
          </cell>
          <cell r="D89">
            <v>0</v>
          </cell>
          <cell r="E89">
            <v>0</v>
          </cell>
          <cell r="F89">
            <v>30379</v>
          </cell>
          <cell r="G89">
            <v>6800</v>
          </cell>
          <cell r="H89">
            <v>1110</v>
          </cell>
          <cell r="I89">
            <v>0</v>
          </cell>
          <cell r="J89">
            <v>3790</v>
          </cell>
          <cell r="K89">
            <v>7242</v>
          </cell>
          <cell r="L89">
            <v>0</v>
          </cell>
          <cell r="M89">
            <v>55340</v>
          </cell>
          <cell r="N89">
            <v>120693</v>
          </cell>
          <cell r="O89">
            <v>243</v>
          </cell>
          <cell r="P89">
            <v>0</v>
          </cell>
          <cell r="Q89">
            <v>71195</v>
          </cell>
          <cell r="R89">
            <v>0</v>
          </cell>
          <cell r="S89">
            <v>7364</v>
          </cell>
          <cell r="T89">
            <v>0</v>
          </cell>
          <cell r="U89">
            <v>115652</v>
          </cell>
          <cell r="V89">
            <v>24850</v>
          </cell>
          <cell r="W89">
            <v>19609</v>
          </cell>
          <cell r="X89">
            <v>88965</v>
          </cell>
          <cell r="Y89">
            <v>30139</v>
          </cell>
          <cell r="Z89">
            <v>277655</v>
          </cell>
          <cell r="AA89">
            <v>839.65</v>
          </cell>
          <cell r="AB89">
            <v>12445280.51</v>
          </cell>
          <cell r="AD89">
            <v>0</v>
          </cell>
          <cell r="AE89">
            <v>0</v>
          </cell>
          <cell r="AF89">
            <v>12445280.51</v>
          </cell>
        </row>
        <row r="90">
          <cell r="A90">
            <v>363</v>
          </cell>
          <cell r="B90" t="str">
            <v>Marsing Joint</v>
          </cell>
          <cell r="C90">
            <v>4841786.6900000004</v>
          </cell>
          <cell r="D90">
            <v>502257.44999999995</v>
          </cell>
          <cell r="E90">
            <v>0</v>
          </cell>
          <cell r="F90">
            <v>24246</v>
          </cell>
          <cell r="G90">
            <v>3316</v>
          </cell>
          <cell r="H90">
            <v>6600</v>
          </cell>
          <cell r="I90">
            <v>1740</v>
          </cell>
          <cell r="J90">
            <v>20350</v>
          </cell>
          <cell r="K90">
            <v>4229</v>
          </cell>
          <cell r="L90">
            <v>0</v>
          </cell>
          <cell r="M90">
            <v>22095</v>
          </cell>
          <cell r="N90">
            <v>55153</v>
          </cell>
          <cell r="O90">
            <v>26435</v>
          </cell>
          <cell r="P90">
            <v>0</v>
          </cell>
          <cell r="Q90">
            <v>45209</v>
          </cell>
          <cell r="R90">
            <v>0</v>
          </cell>
          <cell r="S90">
            <v>7364</v>
          </cell>
          <cell r="T90">
            <v>0</v>
          </cell>
          <cell r="U90">
            <v>61003</v>
          </cell>
          <cell r="V90">
            <v>13229</v>
          </cell>
          <cell r="W90">
            <v>12170</v>
          </cell>
          <cell r="X90">
            <v>51381</v>
          </cell>
          <cell r="Y90">
            <v>17060</v>
          </cell>
          <cell r="Z90">
            <v>121527</v>
          </cell>
          <cell r="AA90">
            <v>5845.89</v>
          </cell>
          <cell r="AB90">
            <v>5842997.0300000003</v>
          </cell>
          <cell r="AD90">
            <v>-502257.44999999995</v>
          </cell>
          <cell r="AE90">
            <v>0</v>
          </cell>
          <cell r="AF90">
            <v>5340739.58</v>
          </cell>
        </row>
        <row r="91">
          <cell r="A91">
            <v>364</v>
          </cell>
          <cell r="B91" t="str">
            <v>Pleasant Valley Elementary</v>
          </cell>
          <cell r="C91">
            <v>232133.78</v>
          </cell>
          <cell r="D91">
            <v>0</v>
          </cell>
          <cell r="E91">
            <v>0</v>
          </cell>
          <cell r="F91">
            <v>0</v>
          </cell>
          <cell r="G91">
            <v>1050</v>
          </cell>
          <cell r="H91">
            <v>6600</v>
          </cell>
          <cell r="I91">
            <v>0</v>
          </cell>
          <cell r="J91">
            <v>0</v>
          </cell>
          <cell r="K91">
            <v>3000</v>
          </cell>
          <cell r="L91">
            <v>0</v>
          </cell>
          <cell r="M91">
            <v>9000</v>
          </cell>
          <cell r="N91">
            <v>2022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16687</v>
          </cell>
          <cell r="V91">
            <v>56</v>
          </cell>
          <cell r="W91">
            <v>2125</v>
          </cell>
          <cell r="X91">
            <v>646</v>
          </cell>
          <cell r="Y91">
            <v>960</v>
          </cell>
          <cell r="Z91">
            <v>9623</v>
          </cell>
          <cell r="AA91">
            <v>0</v>
          </cell>
          <cell r="AB91">
            <v>283902.78000000003</v>
          </cell>
          <cell r="AD91">
            <v>0</v>
          </cell>
          <cell r="AE91">
            <v>0</v>
          </cell>
          <cell r="AF91">
            <v>283902.78000000003</v>
          </cell>
        </row>
        <row r="92">
          <cell r="A92">
            <v>365</v>
          </cell>
          <cell r="B92" t="str">
            <v>Bruneau-Grand View Joint</v>
          </cell>
          <cell r="C92">
            <v>3096330.74</v>
          </cell>
          <cell r="D92">
            <v>39358.300000000003</v>
          </cell>
          <cell r="E92">
            <v>0</v>
          </cell>
          <cell r="F92">
            <v>18000</v>
          </cell>
          <cell r="G92">
            <v>2067</v>
          </cell>
          <cell r="H92">
            <v>850.05</v>
          </cell>
          <cell r="I92">
            <v>0</v>
          </cell>
          <cell r="J92">
            <v>0</v>
          </cell>
          <cell r="K92">
            <v>3595</v>
          </cell>
          <cell r="L92">
            <v>0</v>
          </cell>
          <cell r="M92">
            <v>15000</v>
          </cell>
          <cell r="N92">
            <v>25281</v>
          </cell>
          <cell r="O92">
            <v>11641</v>
          </cell>
          <cell r="P92">
            <v>0</v>
          </cell>
          <cell r="Q92">
            <v>16375</v>
          </cell>
          <cell r="R92">
            <v>0</v>
          </cell>
          <cell r="S92">
            <v>32219</v>
          </cell>
          <cell r="T92">
            <v>0</v>
          </cell>
          <cell r="U92">
            <v>36087</v>
          </cell>
          <cell r="V92">
            <v>8575</v>
          </cell>
          <cell r="W92">
            <v>5707</v>
          </cell>
          <cell r="X92">
            <v>18713</v>
          </cell>
          <cell r="Y92">
            <v>34734</v>
          </cell>
          <cell r="Z92">
            <v>65702</v>
          </cell>
          <cell r="AA92">
            <v>78.75</v>
          </cell>
          <cell r="AB92">
            <v>3430313.84</v>
          </cell>
          <cell r="AD92">
            <v>-39358.300000000003</v>
          </cell>
          <cell r="AE92">
            <v>0</v>
          </cell>
          <cell r="AF92">
            <v>3390955.54</v>
          </cell>
        </row>
        <row r="93">
          <cell r="A93">
            <v>370</v>
          </cell>
          <cell r="B93" t="str">
            <v>Homedale Joint</v>
          </cell>
          <cell r="C93">
            <v>6607501.25</v>
          </cell>
          <cell r="D93">
            <v>0</v>
          </cell>
          <cell r="E93">
            <v>0</v>
          </cell>
          <cell r="F93">
            <v>32977</v>
          </cell>
          <cell r="G93">
            <v>4069</v>
          </cell>
          <cell r="H93">
            <v>1160</v>
          </cell>
          <cell r="I93">
            <v>0</v>
          </cell>
          <cell r="J93">
            <v>8884</v>
          </cell>
          <cell r="K93">
            <v>4546</v>
          </cell>
          <cell r="L93">
            <v>0</v>
          </cell>
          <cell r="M93">
            <v>29285</v>
          </cell>
          <cell r="N93">
            <v>73113</v>
          </cell>
          <cell r="O93">
            <v>40259</v>
          </cell>
          <cell r="P93">
            <v>0</v>
          </cell>
          <cell r="Q93">
            <v>66212</v>
          </cell>
          <cell r="R93">
            <v>0</v>
          </cell>
          <cell r="S93">
            <v>53890</v>
          </cell>
          <cell r="T93">
            <v>0</v>
          </cell>
          <cell r="U93">
            <v>75984</v>
          </cell>
          <cell r="V93">
            <v>24286</v>
          </cell>
          <cell r="W93">
            <v>16912</v>
          </cell>
          <cell r="X93">
            <v>75222</v>
          </cell>
          <cell r="Y93">
            <v>57913</v>
          </cell>
          <cell r="Z93">
            <v>155803</v>
          </cell>
          <cell r="AA93">
            <v>77.849999999999994</v>
          </cell>
          <cell r="AB93">
            <v>7328094.0999999996</v>
          </cell>
          <cell r="AD93">
            <v>0</v>
          </cell>
          <cell r="AE93">
            <v>0</v>
          </cell>
          <cell r="AF93">
            <v>7328094.0999999996</v>
          </cell>
        </row>
        <row r="94">
          <cell r="A94">
            <v>371</v>
          </cell>
          <cell r="B94" t="str">
            <v>Payette Joint</v>
          </cell>
          <cell r="C94">
            <v>8131068.3800000008</v>
          </cell>
          <cell r="D94">
            <v>0</v>
          </cell>
          <cell r="E94">
            <v>0</v>
          </cell>
          <cell r="F94">
            <v>40554</v>
          </cell>
          <cell r="G94">
            <v>4909</v>
          </cell>
          <cell r="H94">
            <v>2603.4400000000005</v>
          </cell>
          <cell r="I94">
            <v>6960</v>
          </cell>
          <cell r="J94">
            <v>30030</v>
          </cell>
          <cell r="K94">
            <v>6687</v>
          </cell>
          <cell r="L94">
            <v>0</v>
          </cell>
          <cell r="M94">
            <v>37302</v>
          </cell>
          <cell r="N94">
            <v>89313</v>
          </cell>
          <cell r="O94">
            <v>41229</v>
          </cell>
          <cell r="P94">
            <v>15000</v>
          </cell>
          <cell r="Q94">
            <v>88994</v>
          </cell>
          <cell r="R94">
            <v>0</v>
          </cell>
          <cell r="S94">
            <v>53890</v>
          </cell>
          <cell r="T94">
            <v>0</v>
          </cell>
          <cell r="U94">
            <v>89497</v>
          </cell>
          <cell r="V94">
            <v>33312</v>
          </cell>
          <cell r="W94">
            <v>20362</v>
          </cell>
          <cell r="X94">
            <v>92444</v>
          </cell>
          <cell r="Y94">
            <v>70711</v>
          </cell>
          <cell r="Z94">
            <v>187915</v>
          </cell>
          <cell r="AA94">
            <v>4195.6000000000004</v>
          </cell>
          <cell r="AB94">
            <v>9046976.4199999999</v>
          </cell>
          <cell r="AD94">
            <v>0</v>
          </cell>
          <cell r="AE94">
            <v>0</v>
          </cell>
          <cell r="AF94">
            <v>9046976.4199999999</v>
          </cell>
        </row>
        <row r="95">
          <cell r="A95">
            <v>372</v>
          </cell>
          <cell r="B95" t="str">
            <v>New Plymouth</v>
          </cell>
          <cell r="C95">
            <v>5806328.3500000006</v>
          </cell>
          <cell r="D95">
            <v>81883.179999999993</v>
          </cell>
          <cell r="E95">
            <v>0</v>
          </cell>
          <cell r="F95">
            <v>27854</v>
          </cell>
          <cell r="G95">
            <v>3701</v>
          </cell>
          <cell r="H95">
            <v>6599.92</v>
          </cell>
          <cell r="I95">
            <v>1740</v>
          </cell>
          <cell r="J95">
            <v>34765</v>
          </cell>
          <cell r="K95">
            <v>3000</v>
          </cell>
          <cell r="L95">
            <v>0</v>
          </cell>
          <cell r="M95">
            <v>25772</v>
          </cell>
          <cell r="N95">
            <v>54577</v>
          </cell>
          <cell r="O95">
            <v>14066</v>
          </cell>
          <cell r="P95">
            <v>0</v>
          </cell>
          <cell r="Q95">
            <v>37734</v>
          </cell>
          <cell r="R95">
            <v>0</v>
          </cell>
          <cell r="S95">
            <v>7364</v>
          </cell>
          <cell r="T95">
            <v>2379.4</v>
          </cell>
          <cell r="U95">
            <v>60529</v>
          </cell>
          <cell r="V95">
            <v>14724</v>
          </cell>
          <cell r="W95">
            <v>14172</v>
          </cell>
          <cell r="X95">
            <v>61668</v>
          </cell>
          <cell r="Y95">
            <v>38901</v>
          </cell>
          <cell r="Z95">
            <v>136344</v>
          </cell>
          <cell r="AA95">
            <v>2589.34</v>
          </cell>
          <cell r="AB95">
            <v>6436691.1900000004</v>
          </cell>
          <cell r="AD95">
            <v>-81883.179999999993</v>
          </cell>
          <cell r="AE95">
            <v>0</v>
          </cell>
          <cell r="AF95">
            <v>6354808.0100000007</v>
          </cell>
        </row>
        <row r="96">
          <cell r="A96">
            <v>373</v>
          </cell>
          <cell r="B96" t="str">
            <v>Fruitland</v>
          </cell>
          <cell r="C96">
            <v>9807215.129999999</v>
          </cell>
          <cell r="D96">
            <v>193223.81</v>
          </cell>
          <cell r="E96">
            <v>0</v>
          </cell>
          <cell r="F96">
            <v>49646</v>
          </cell>
          <cell r="G96">
            <v>5603</v>
          </cell>
          <cell r="H96">
            <v>3965</v>
          </cell>
          <cell r="I96">
            <v>8700</v>
          </cell>
          <cell r="J96">
            <v>39187</v>
          </cell>
          <cell r="K96">
            <v>6766</v>
          </cell>
          <cell r="L96">
            <v>0</v>
          </cell>
          <cell r="M96">
            <v>43916</v>
          </cell>
          <cell r="N96">
            <v>100862</v>
          </cell>
          <cell r="O96">
            <v>28133</v>
          </cell>
          <cell r="P96">
            <v>15000</v>
          </cell>
          <cell r="Q96">
            <v>88994</v>
          </cell>
          <cell r="R96">
            <v>0</v>
          </cell>
          <cell r="S96">
            <v>53890</v>
          </cell>
          <cell r="T96">
            <v>0</v>
          </cell>
          <cell r="U96">
            <v>99127</v>
          </cell>
          <cell r="V96">
            <v>30378</v>
          </cell>
          <cell r="W96">
            <v>23931</v>
          </cell>
          <cell r="X96">
            <v>110580</v>
          </cell>
          <cell r="Y96">
            <v>32797</v>
          </cell>
          <cell r="Z96">
            <v>213167</v>
          </cell>
          <cell r="AA96">
            <v>63.989999999999995</v>
          </cell>
          <cell r="AB96">
            <v>10955144.93</v>
          </cell>
          <cell r="AD96">
            <v>-193223.81</v>
          </cell>
          <cell r="AE96">
            <v>0</v>
          </cell>
          <cell r="AF96">
            <v>10761921.119999999</v>
          </cell>
        </row>
        <row r="97">
          <cell r="A97">
            <v>381</v>
          </cell>
          <cell r="B97" t="str">
            <v>American Falls Joint</v>
          </cell>
          <cell r="C97">
            <v>8124577.1600000001</v>
          </cell>
          <cell r="D97">
            <v>17541.09</v>
          </cell>
          <cell r="E97">
            <v>0</v>
          </cell>
          <cell r="F97">
            <v>39688</v>
          </cell>
          <cell r="G97">
            <v>4718</v>
          </cell>
          <cell r="H97">
            <v>2460</v>
          </cell>
          <cell r="I97">
            <v>0</v>
          </cell>
          <cell r="J97">
            <v>9253</v>
          </cell>
          <cell r="K97">
            <v>3595</v>
          </cell>
          <cell r="L97">
            <v>0</v>
          </cell>
          <cell r="M97">
            <v>35473</v>
          </cell>
          <cell r="N97">
            <v>92772</v>
          </cell>
          <cell r="O97">
            <v>82942</v>
          </cell>
          <cell r="P97">
            <v>0</v>
          </cell>
          <cell r="Q97">
            <v>66212</v>
          </cell>
          <cell r="R97">
            <v>0</v>
          </cell>
          <cell r="S97">
            <v>53890</v>
          </cell>
          <cell r="T97">
            <v>0</v>
          </cell>
          <cell r="U97">
            <v>92381</v>
          </cell>
          <cell r="V97">
            <v>31648</v>
          </cell>
          <cell r="W97">
            <v>19863</v>
          </cell>
          <cell r="X97">
            <v>90293</v>
          </cell>
          <cell r="Y97">
            <v>51815</v>
          </cell>
          <cell r="Z97">
            <v>181169</v>
          </cell>
          <cell r="AA97">
            <v>1088.27</v>
          </cell>
          <cell r="AB97">
            <v>9001378.5199999996</v>
          </cell>
          <cell r="AD97">
            <v>-17541.09</v>
          </cell>
          <cell r="AE97">
            <v>0</v>
          </cell>
          <cell r="AF97">
            <v>8983837.4299999997</v>
          </cell>
        </row>
        <row r="98">
          <cell r="A98">
            <v>382</v>
          </cell>
          <cell r="B98" t="str">
            <v>Rockland</v>
          </cell>
          <cell r="C98">
            <v>1478177.8900000001</v>
          </cell>
          <cell r="D98">
            <v>23290.7</v>
          </cell>
          <cell r="E98">
            <v>0</v>
          </cell>
          <cell r="F98">
            <v>15480</v>
          </cell>
          <cell r="G98">
            <v>1680</v>
          </cell>
          <cell r="H98">
            <v>6580</v>
          </cell>
          <cell r="I98">
            <v>0</v>
          </cell>
          <cell r="J98">
            <v>3006</v>
          </cell>
          <cell r="K98">
            <v>3000</v>
          </cell>
          <cell r="L98">
            <v>0</v>
          </cell>
          <cell r="M98">
            <v>15000</v>
          </cell>
          <cell r="N98">
            <v>17182</v>
          </cell>
          <cell r="O98">
            <v>0</v>
          </cell>
          <cell r="P98">
            <v>0</v>
          </cell>
          <cell r="Q98">
            <v>4272</v>
          </cell>
          <cell r="R98">
            <v>0</v>
          </cell>
          <cell r="S98">
            <v>32219</v>
          </cell>
          <cell r="T98">
            <v>0</v>
          </cell>
          <cell r="U98">
            <v>29331</v>
          </cell>
          <cell r="V98">
            <v>2341</v>
          </cell>
          <cell r="W98">
            <v>4175</v>
          </cell>
          <cell r="X98">
            <v>11018</v>
          </cell>
          <cell r="Y98">
            <v>46224</v>
          </cell>
          <cell r="Z98">
            <v>54223</v>
          </cell>
          <cell r="AA98">
            <v>0</v>
          </cell>
          <cell r="AB98">
            <v>1747199.59</v>
          </cell>
          <cell r="AD98">
            <v>-23290.7</v>
          </cell>
          <cell r="AE98">
            <v>0</v>
          </cell>
          <cell r="AF98">
            <v>1723908.8900000001</v>
          </cell>
        </row>
        <row r="99">
          <cell r="A99">
            <v>383</v>
          </cell>
          <cell r="B99" t="str">
            <v>Arbon Elementary</v>
          </cell>
          <cell r="C99">
            <v>249492.36000000002</v>
          </cell>
          <cell r="D99">
            <v>0</v>
          </cell>
          <cell r="E99">
            <v>0</v>
          </cell>
          <cell r="F99">
            <v>0</v>
          </cell>
          <cell r="G99">
            <v>1070</v>
          </cell>
          <cell r="H99">
            <v>0</v>
          </cell>
          <cell r="I99">
            <v>0</v>
          </cell>
          <cell r="J99">
            <v>0</v>
          </cell>
          <cell r="K99">
            <v>3000</v>
          </cell>
          <cell r="L99">
            <v>0</v>
          </cell>
          <cell r="M99">
            <v>9000</v>
          </cell>
          <cell r="N99">
            <v>1770</v>
          </cell>
          <cell r="O99">
            <v>0</v>
          </cell>
          <cell r="P99">
            <v>0</v>
          </cell>
          <cell r="Q99">
            <v>712</v>
          </cell>
          <cell r="R99">
            <v>0</v>
          </cell>
          <cell r="S99">
            <v>0</v>
          </cell>
          <cell r="T99">
            <v>0</v>
          </cell>
          <cell r="U99">
            <v>16475</v>
          </cell>
          <cell r="V99">
            <v>141</v>
          </cell>
          <cell r="W99">
            <v>2212</v>
          </cell>
          <cell r="X99">
            <v>1104</v>
          </cell>
          <cell r="Y99">
            <v>0</v>
          </cell>
          <cell r="Z99">
            <v>10600</v>
          </cell>
          <cell r="AA99">
            <v>0</v>
          </cell>
          <cell r="AB99">
            <v>295576.36</v>
          </cell>
          <cell r="AD99">
            <v>0</v>
          </cell>
          <cell r="AE99">
            <v>0</v>
          </cell>
          <cell r="AF99">
            <v>295576.36</v>
          </cell>
        </row>
        <row r="100">
          <cell r="A100">
            <v>391</v>
          </cell>
          <cell r="B100" t="str">
            <v>Kellogg</v>
          </cell>
          <cell r="C100">
            <v>6452567.9100000001</v>
          </cell>
          <cell r="D100">
            <v>103840.73000000001</v>
          </cell>
          <cell r="E100">
            <v>0</v>
          </cell>
          <cell r="F100">
            <v>29081</v>
          </cell>
          <cell r="G100">
            <v>3896</v>
          </cell>
          <cell r="H100">
            <v>5305</v>
          </cell>
          <cell r="I100">
            <v>1740</v>
          </cell>
          <cell r="J100">
            <v>390</v>
          </cell>
          <cell r="K100">
            <v>3515</v>
          </cell>
          <cell r="L100">
            <v>0</v>
          </cell>
          <cell r="M100">
            <v>27634</v>
          </cell>
          <cell r="N100">
            <v>72335</v>
          </cell>
          <cell r="O100">
            <v>1213</v>
          </cell>
          <cell r="P100">
            <v>0</v>
          </cell>
          <cell r="Q100">
            <v>53396</v>
          </cell>
          <cell r="R100">
            <v>0</v>
          </cell>
          <cell r="S100">
            <v>7364</v>
          </cell>
          <cell r="T100">
            <v>0</v>
          </cell>
          <cell r="U100">
            <v>75334</v>
          </cell>
          <cell r="V100">
            <v>18447</v>
          </cell>
          <cell r="W100">
            <v>15101</v>
          </cell>
          <cell r="X100">
            <v>66235</v>
          </cell>
          <cell r="Y100">
            <v>68309</v>
          </cell>
          <cell r="Z100">
            <v>143178</v>
          </cell>
          <cell r="AA100">
            <v>203.39</v>
          </cell>
          <cell r="AB100">
            <v>7149085.0300000003</v>
          </cell>
          <cell r="AD100">
            <v>-103840.73000000001</v>
          </cell>
          <cell r="AE100">
            <v>0</v>
          </cell>
          <cell r="AF100">
            <v>7045244.2999999998</v>
          </cell>
        </row>
        <row r="101">
          <cell r="A101">
            <v>392</v>
          </cell>
          <cell r="B101" t="str">
            <v>Mullan</v>
          </cell>
          <cell r="C101">
            <v>1386487.63</v>
          </cell>
          <cell r="D101">
            <v>0</v>
          </cell>
          <cell r="E101">
            <v>0</v>
          </cell>
          <cell r="F101">
            <v>9000</v>
          </cell>
          <cell r="G101">
            <v>1617</v>
          </cell>
          <cell r="H101">
            <v>975</v>
          </cell>
          <cell r="I101">
            <v>0</v>
          </cell>
          <cell r="J101">
            <v>0</v>
          </cell>
          <cell r="K101">
            <v>3000</v>
          </cell>
          <cell r="L101">
            <v>0</v>
          </cell>
          <cell r="M101">
            <v>15000</v>
          </cell>
          <cell r="N101">
            <v>14137</v>
          </cell>
          <cell r="O101">
            <v>0</v>
          </cell>
          <cell r="P101">
            <v>0</v>
          </cell>
          <cell r="Q101">
            <v>3204</v>
          </cell>
          <cell r="R101">
            <v>0</v>
          </cell>
          <cell r="S101">
            <v>32219</v>
          </cell>
          <cell r="T101">
            <v>0</v>
          </cell>
          <cell r="U101">
            <v>26793</v>
          </cell>
          <cell r="V101">
            <v>2031</v>
          </cell>
          <cell r="W101">
            <v>3294</v>
          </cell>
          <cell r="X101">
            <v>6624</v>
          </cell>
          <cell r="Y101">
            <v>52255</v>
          </cell>
          <cell r="Z101">
            <v>43218</v>
          </cell>
          <cell r="AA101">
            <v>3705.98</v>
          </cell>
          <cell r="AB101">
            <v>1603560.6099999999</v>
          </cell>
          <cell r="AD101">
            <v>0</v>
          </cell>
          <cell r="AE101">
            <v>0</v>
          </cell>
          <cell r="AF101">
            <v>1603560.6099999999</v>
          </cell>
        </row>
        <row r="102">
          <cell r="A102">
            <v>393</v>
          </cell>
          <cell r="B102" t="str">
            <v>Wallace</v>
          </cell>
          <cell r="C102">
            <v>3220440.02</v>
          </cell>
          <cell r="D102">
            <v>0</v>
          </cell>
          <cell r="E102">
            <v>0</v>
          </cell>
          <cell r="F102">
            <v>18000</v>
          </cell>
          <cell r="G102">
            <v>2454</v>
          </cell>
          <cell r="H102">
            <v>1350</v>
          </cell>
          <cell r="I102">
            <v>0</v>
          </cell>
          <cell r="J102">
            <v>520</v>
          </cell>
          <cell r="K102">
            <v>4189</v>
          </cell>
          <cell r="L102">
            <v>0</v>
          </cell>
          <cell r="M102">
            <v>15000</v>
          </cell>
          <cell r="N102">
            <v>43191</v>
          </cell>
          <cell r="O102">
            <v>243</v>
          </cell>
          <cell r="P102">
            <v>0</v>
          </cell>
          <cell r="Q102">
            <v>24562</v>
          </cell>
          <cell r="R102">
            <v>0</v>
          </cell>
          <cell r="S102">
            <v>2864</v>
          </cell>
          <cell r="T102">
            <v>0</v>
          </cell>
          <cell r="U102">
            <v>51025</v>
          </cell>
          <cell r="V102">
            <v>8039</v>
          </cell>
          <cell r="W102">
            <v>7827</v>
          </cell>
          <cell r="X102">
            <v>29441</v>
          </cell>
          <cell r="Y102">
            <v>30751</v>
          </cell>
          <cell r="Z102">
            <v>83732</v>
          </cell>
          <cell r="AA102">
            <v>1701.9399999999998</v>
          </cell>
          <cell r="AB102">
            <v>3545329.96</v>
          </cell>
          <cell r="AD102">
            <v>0</v>
          </cell>
          <cell r="AE102">
            <v>0</v>
          </cell>
          <cell r="AF102">
            <v>3545329.96</v>
          </cell>
        </row>
        <row r="103">
          <cell r="A103">
            <v>394</v>
          </cell>
          <cell r="B103" t="str">
            <v>Avery</v>
          </cell>
          <cell r="C103">
            <v>280630.96999999997</v>
          </cell>
          <cell r="D103">
            <v>0</v>
          </cell>
          <cell r="E103">
            <v>0</v>
          </cell>
          <cell r="F103">
            <v>0</v>
          </cell>
          <cell r="G103">
            <v>1056</v>
          </cell>
          <cell r="H103">
            <v>180</v>
          </cell>
          <cell r="I103">
            <v>0</v>
          </cell>
          <cell r="J103">
            <v>0</v>
          </cell>
          <cell r="K103">
            <v>3000</v>
          </cell>
          <cell r="L103">
            <v>0</v>
          </cell>
          <cell r="M103">
            <v>9000</v>
          </cell>
          <cell r="N103">
            <v>2013</v>
          </cell>
          <cell r="O103">
            <v>0</v>
          </cell>
          <cell r="P103">
            <v>0</v>
          </cell>
          <cell r="Q103">
            <v>712</v>
          </cell>
          <cell r="R103">
            <v>0</v>
          </cell>
          <cell r="S103">
            <v>0</v>
          </cell>
          <cell r="T103">
            <v>0</v>
          </cell>
          <cell r="U103">
            <v>16678</v>
          </cell>
          <cell r="V103">
            <v>169</v>
          </cell>
          <cell r="W103">
            <v>2204</v>
          </cell>
          <cell r="X103">
            <v>1033</v>
          </cell>
          <cell r="Y103">
            <v>0</v>
          </cell>
          <cell r="Z103">
            <v>10839</v>
          </cell>
          <cell r="AA103">
            <v>0</v>
          </cell>
          <cell r="AB103">
            <v>327514.96999999997</v>
          </cell>
          <cell r="AD103">
            <v>0</v>
          </cell>
          <cell r="AE103">
            <v>0</v>
          </cell>
          <cell r="AF103">
            <v>327514.96999999997</v>
          </cell>
        </row>
        <row r="104">
          <cell r="A104">
            <v>401</v>
          </cell>
          <cell r="B104" t="str">
            <v>Teton County</v>
          </cell>
          <cell r="C104">
            <v>9802262.0800000001</v>
          </cell>
          <cell r="D104">
            <v>0</v>
          </cell>
          <cell r="E104">
            <v>0</v>
          </cell>
          <cell r="F104">
            <v>47626</v>
          </cell>
          <cell r="G104">
            <v>5489</v>
          </cell>
          <cell r="H104">
            <v>4585</v>
          </cell>
          <cell r="I104">
            <v>1740</v>
          </cell>
          <cell r="J104">
            <v>2349</v>
          </cell>
          <cell r="K104">
            <v>3000</v>
          </cell>
          <cell r="L104">
            <v>0</v>
          </cell>
          <cell r="M104">
            <v>42836</v>
          </cell>
          <cell r="N104">
            <v>114302</v>
          </cell>
          <cell r="O104">
            <v>62571</v>
          </cell>
          <cell r="P104">
            <v>0</v>
          </cell>
          <cell r="Q104">
            <v>83299</v>
          </cell>
          <cell r="R104">
            <v>0</v>
          </cell>
          <cell r="S104">
            <v>53890</v>
          </cell>
          <cell r="T104">
            <v>2379.4</v>
          </cell>
          <cell r="U104">
            <v>109494</v>
          </cell>
          <cell r="V104">
            <v>36189</v>
          </cell>
          <cell r="W104">
            <v>23500</v>
          </cell>
          <cell r="X104">
            <v>108574</v>
          </cell>
          <cell r="Y104">
            <v>0</v>
          </cell>
          <cell r="Z104">
            <v>212549</v>
          </cell>
          <cell r="AA104">
            <v>2072.96</v>
          </cell>
          <cell r="AB104">
            <v>10718707.440000001</v>
          </cell>
          <cell r="AD104">
            <v>0</v>
          </cell>
          <cell r="AE104">
            <v>0</v>
          </cell>
          <cell r="AF104">
            <v>10718707.440000001</v>
          </cell>
        </row>
        <row r="105">
          <cell r="A105">
            <v>411</v>
          </cell>
          <cell r="B105" t="str">
            <v>Twin Falls</v>
          </cell>
          <cell r="C105">
            <v>48639272.440000005</v>
          </cell>
          <cell r="D105">
            <v>1719237.4300000002</v>
          </cell>
          <cell r="E105">
            <v>0</v>
          </cell>
          <cell r="F105">
            <v>233005</v>
          </cell>
          <cell r="G105">
            <v>24283</v>
          </cell>
          <cell r="H105">
            <v>3674.17</v>
          </cell>
          <cell r="I105">
            <v>0</v>
          </cell>
          <cell r="J105">
            <v>31863</v>
          </cell>
          <cell r="K105">
            <v>11247</v>
          </cell>
          <cell r="L105">
            <v>0</v>
          </cell>
          <cell r="M105">
            <v>222154</v>
          </cell>
          <cell r="N105">
            <v>535454</v>
          </cell>
          <cell r="O105">
            <v>179466</v>
          </cell>
          <cell r="P105">
            <v>30000</v>
          </cell>
          <cell r="Q105">
            <v>473449</v>
          </cell>
          <cell r="R105">
            <v>0</v>
          </cell>
          <cell r="S105">
            <v>146442</v>
          </cell>
          <cell r="T105">
            <v>0</v>
          </cell>
          <cell r="U105">
            <v>461625</v>
          </cell>
          <cell r="V105">
            <v>154487</v>
          </cell>
          <cell r="W105">
            <v>118310</v>
          </cell>
          <cell r="X105">
            <v>586848</v>
          </cell>
          <cell r="Y105">
            <v>85625</v>
          </cell>
          <cell r="Z105">
            <v>994400</v>
          </cell>
          <cell r="AA105">
            <v>8806.4700000000012</v>
          </cell>
          <cell r="AB105">
            <v>54659648.510000005</v>
          </cell>
          <cell r="AD105">
            <v>-1719237.4300000002</v>
          </cell>
          <cell r="AE105">
            <v>0</v>
          </cell>
          <cell r="AF105">
            <v>52940411.080000006</v>
          </cell>
        </row>
        <row r="106">
          <cell r="A106">
            <v>412</v>
          </cell>
          <cell r="B106" t="str">
            <v>Buhl Joint</v>
          </cell>
          <cell r="C106">
            <v>6886133.8999999994</v>
          </cell>
          <cell r="D106">
            <v>22964.62</v>
          </cell>
          <cell r="E106">
            <v>0</v>
          </cell>
          <cell r="F106">
            <v>31823</v>
          </cell>
          <cell r="G106">
            <v>4306</v>
          </cell>
          <cell r="H106">
            <v>1067</v>
          </cell>
          <cell r="I106">
            <v>0</v>
          </cell>
          <cell r="J106">
            <v>557</v>
          </cell>
          <cell r="K106">
            <v>3079</v>
          </cell>
          <cell r="L106">
            <v>0</v>
          </cell>
          <cell r="M106">
            <v>31541</v>
          </cell>
          <cell r="N106">
            <v>80050</v>
          </cell>
          <cell r="O106">
            <v>49232</v>
          </cell>
          <cell r="P106">
            <v>0</v>
          </cell>
          <cell r="Q106">
            <v>80451</v>
          </cell>
          <cell r="R106">
            <v>0</v>
          </cell>
          <cell r="S106">
            <v>7364</v>
          </cell>
          <cell r="T106">
            <v>0</v>
          </cell>
          <cell r="U106">
            <v>80933</v>
          </cell>
          <cell r="V106">
            <v>29532</v>
          </cell>
          <cell r="W106">
            <v>17953</v>
          </cell>
          <cell r="X106">
            <v>80556</v>
          </cell>
          <cell r="Y106">
            <v>22064</v>
          </cell>
          <cell r="Z106">
            <v>160028</v>
          </cell>
          <cell r="AA106">
            <v>5330.06</v>
          </cell>
          <cell r="AB106">
            <v>7594964.5799999991</v>
          </cell>
          <cell r="AD106">
            <v>-22964.62</v>
          </cell>
          <cell r="AE106">
            <v>0</v>
          </cell>
          <cell r="AF106">
            <v>7571999.959999999</v>
          </cell>
        </row>
        <row r="107">
          <cell r="A107">
            <v>413</v>
          </cell>
          <cell r="B107" t="str">
            <v>Filer</v>
          </cell>
          <cell r="C107">
            <v>9173932.8200000003</v>
          </cell>
          <cell r="D107">
            <v>221534.99000000002</v>
          </cell>
          <cell r="E107">
            <v>0</v>
          </cell>
          <cell r="F107">
            <v>47409</v>
          </cell>
          <cell r="G107">
            <v>5365</v>
          </cell>
          <cell r="H107">
            <v>6210</v>
          </cell>
          <cell r="I107">
            <v>0</v>
          </cell>
          <cell r="J107">
            <v>2073</v>
          </cell>
          <cell r="K107">
            <v>3000</v>
          </cell>
          <cell r="L107">
            <v>0</v>
          </cell>
          <cell r="M107">
            <v>41650</v>
          </cell>
          <cell r="N107">
            <v>98596</v>
          </cell>
          <cell r="O107">
            <v>12369</v>
          </cell>
          <cell r="P107">
            <v>0</v>
          </cell>
          <cell r="Q107">
            <v>87570</v>
          </cell>
          <cell r="R107">
            <v>0</v>
          </cell>
          <cell r="S107">
            <v>53890</v>
          </cell>
          <cell r="T107">
            <v>0</v>
          </cell>
          <cell r="U107">
            <v>97240</v>
          </cell>
          <cell r="V107">
            <v>30858</v>
          </cell>
          <cell r="W107">
            <v>22273</v>
          </cell>
          <cell r="X107">
            <v>101974</v>
          </cell>
          <cell r="Y107">
            <v>41909</v>
          </cell>
          <cell r="Z107">
            <v>202474</v>
          </cell>
          <cell r="AA107">
            <v>612.62</v>
          </cell>
          <cell r="AB107">
            <v>10250940.43</v>
          </cell>
          <cell r="AD107">
            <v>-221534.99000000002</v>
          </cell>
          <cell r="AE107">
            <v>0</v>
          </cell>
          <cell r="AF107">
            <v>10029405.439999999</v>
          </cell>
        </row>
        <row r="108">
          <cell r="A108">
            <v>414</v>
          </cell>
          <cell r="B108" t="str">
            <v>Kimberly</v>
          </cell>
          <cell r="C108">
            <v>10694371.370000001</v>
          </cell>
          <cell r="D108">
            <v>467888.67</v>
          </cell>
          <cell r="E108">
            <v>0</v>
          </cell>
          <cell r="F108">
            <v>50151</v>
          </cell>
          <cell r="G108">
            <v>6080</v>
          </cell>
          <cell r="H108">
            <v>600</v>
          </cell>
          <cell r="I108">
            <v>0</v>
          </cell>
          <cell r="J108">
            <v>730</v>
          </cell>
          <cell r="K108">
            <v>6648</v>
          </cell>
          <cell r="L108">
            <v>0</v>
          </cell>
          <cell r="M108">
            <v>48467</v>
          </cell>
          <cell r="N108">
            <v>111935</v>
          </cell>
          <cell r="O108">
            <v>17462</v>
          </cell>
          <cell r="P108">
            <v>0</v>
          </cell>
          <cell r="Q108">
            <v>96826</v>
          </cell>
          <cell r="R108">
            <v>0</v>
          </cell>
          <cell r="S108">
            <v>53890</v>
          </cell>
          <cell r="T108">
            <v>0</v>
          </cell>
          <cell r="U108">
            <v>108364</v>
          </cell>
          <cell r="V108">
            <v>32691</v>
          </cell>
          <cell r="W108">
            <v>25978</v>
          </cell>
          <cell r="X108">
            <v>120627</v>
          </cell>
          <cell r="Y108">
            <v>11125</v>
          </cell>
          <cell r="Z108">
            <v>236149</v>
          </cell>
          <cell r="AA108">
            <v>267.19</v>
          </cell>
          <cell r="AB108">
            <v>12090250.23</v>
          </cell>
          <cell r="AD108">
            <v>-467888.67</v>
          </cell>
          <cell r="AE108">
            <v>0</v>
          </cell>
          <cell r="AF108">
            <v>11622361.560000001</v>
          </cell>
        </row>
        <row r="109">
          <cell r="A109">
            <v>415</v>
          </cell>
          <cell r="B109" t="str">
            <v>Hansen</v>
          </cell>
          <cell r="C109">
            <v>2190112.87</v>
          </cell>
          <cell r="D109">
            <v>15785.1</v>
          </cell>
          <cell r="E109">
            <v>0</v>
          </cell>
          <cell r="F109">
            <v>18000</v>
          </cell>
          <cell r="G109">
            <v>2004</v>
          </cell>
          <cell r="H109">
            <v>1200</v>
          </cell>
          <cell r="I109">
            <v>3480</v>
          </cell>
          <cell r="J109">
            <v>320</v>
          </cell>
          <cell r="K109">
            <v>3000</v>
          </cell>
          <cell r="L109">
            <v>0</v>
          </cell>
          <cell r="M109">
            <v>15000</v>
          </cell>
          <cell r="N109">
            <v>25625</v>
          </cell>
          <cell r="O109">
            <v>6791</v>
          </cell>
          <cell r="P109">
            <v>0</v>
          </cell>
          <cell r="Q109">
            <v>14951</v>
          </cell>
          <cell r="R109">
            <v>0</v>
          </cell>
          <cell r="S109">
            <v>32219</v>
          </cell>
          <cell r="T109">
            <v>0</v>
          </cell>
          <cell r="U109">
            <v>36374</v>
          </cell>
          <cell r="V109">
            <v>4964</v>
          </cell>
          <cell r="W109">
            <v>5960</v>
          </cell>
          <cell r="X109">
            <v>20173</v>
          </cell>
          <cell r="Y109">
            <v>25053</v>
          </cell>
          <cell r="Z109">
            <v>67462</v>
          </cell>
          <cell r="AA109">
            <v>11429.11</v>
          </cell>
          <cell r="AB109">
            <v>2499903.08</v>
          </cell>
          <cell r="AD109">
            <v>-15785.1</v>
          </cell>
          <cell r="AE109">
            <v>0</v>
          </cell>
          <cell r="AF109">
            <v>2484117.98</v>
          </cell>
        </row>
        <row r="110">
          <cell r="A110">
            <v>416</v>
          </cell>
          <cell r="B110" t="str">
            <v>Three Creek Joint Elementary</v>
          </cell>
          <cell r="C110">
            <v>130588.44</v>
          </cell>
          <cell r="D110">
            <v>0</v>
          </cell>
          <cell r="E110">
            <v>0</v>
          </cell>
          <cell r="F110">
            <v>9000</v>
          </cell>
          <cell r="G110">
            <v>1056</v>
          </cell>
          <cell r="H110">
            <v>0</v>
          </cell>
          <cell r="I110">
            <v>0</v>
          </cell>
          <cell r="J110">
            <v>0</v>
          </cell>
          <cell r="K110">
            <v>3000</v>
          </cell>
          <cell r="L110">
            <v>0</v>
          </cell>
          <cell r="M110">
            <v>9000</v>
          </cell>
          <cell r="N110">
            <v>910</v>
          </cell>
          <cell r="O110">
            <v>0</v>
          </cell>
          <cell r="P110">
            <v>0</v>
          </cell>
          <cell r="Q110">
            <v>712</v>
          </cell>
          <cell r="R110">
            <v>25000</v>
          </cell>
          <cell r="S110">
            <v>0</v>
          </cell>
          <cell r="T110">
            <v>0</v>
          </cell>
          <cell r="U110">
            <v>15759</v>
          </cell>
          <cell r="V110">
            <v>56</v>
          </cell>
          <cell r="W110">
            <v>2105</v>
          </cell>
          <cell r="X110">
            <v>532</v>
          </cell>
          <cell r="Y110">
            <v>639</v>
          </cell>
          <cell r="Z110">
            <v>9656</v>
          </cell>
          <cell r="AA110">
            <v>0</v>
          </cell>
          <cell r="AB110">
            <v>208013.44</v>
          </cell>
          <cell r="AD110">
            <v>0</v>
          </cell>
          <cell r="AE110">
            <v>0</v>
          </cell>
          <cell r="AF110">
            <v>208013.44</v>
          </cell>
        </row>
        <row r="111">
          <cell r="A111">
            <v>417</v>
          </cell>
          <cell r="B111" t="str">
            <v>Castleford Joint</v>
          </cell>
          <cell r="C111">
            <v>2464297.77</v>
          </cell>
          <cell r="D111">
            <v>0</v>
          </cell>
          <cell r="E111">
            <v>0</v>
          </cell>
          <cell r="F111">
            <v>18000</v>
          </cell>
          <cell r="G111">
            <v>2117</v>
          </cell>
          <cell r="H111">
            <v>180</v>
          </cell>
          <cell r="I111">
            <v>3480</v>
          </cell>
          <cell r="J111">
            <v>0</v>
          </cell>
          <cell r="K111">
            <v>3000</v>
          </cell>
          <cell r="L111">
            <v>0</v>
          </cell>
          <cell r="M111">
            <v>15000</v>
          </cell>
          <cell r="N111">
            <v>23259</v>
          </cell>
          <cell r="O111">
            <v>7518</v>
          </cell>
          <cell r="P111">
            <v>0</v>
          </cell>
          <cell r="Q111">
            <v>20291</v>
          </cell>
          <cell r="R111">
            <v>0</v>
          </cell>
          <cell r="S111">
            <v>2864</v>
          </cell>
          <cell r="T111">
            <v>0</v>
          </cell>
          <cell r="U111">
            <v>34400</v>
          </cell>
          <cell r="V111">
            <v>6685</v>
          </cell>
          <cell r="W111">
            <v>5843</v>
          </cell>
          <cell r="X111">
            <v>19373</v>
          </cell>
          <cell r="Y111">
            <v>13396</v>
          </cell>
          <cell r="Z111">
            <v>71834</v>
          </cell>
          <cell r="AA111">
            <v>1188</v>
          </cell>
          <cell r="AB111">
            <v>2712725.77</v>
          </cell>
          <cell r="AD111">
            <v>0</v>
          </cell>
          <cell r="AE111">
            <v>0</v>
          </cell>
          <cell r="AF111">
            <v>2712725.77</v>
          </cell>
        </row>
        <row r="112">
          <cell r="A112">
            <v>418</v>
          </cell>
          <cell r="B112" t="str">
            <v>Murtaugh Joint</v>
          </cell>
          <cell r="C112">
            <v>2468671.3499999996</v>
          </cell>
          <cell r="D112">
            <v>28806.63</v>
          </cell>
          <cell r="E112">
            <v>0</v>
          </cell>
          <cell r="F112">
            <v>18000</v>
          </cell>
          <cell r="G112">
            <v>2094</v>
          </cell>
          <cell r="H112">
            <v>0</v>
          </cell>
          <cell r="I112">
            <v>0</v>
          </cell>
          <cell r="J112">
            <v>6713</v>
          </cell>
          <cell r="K112">
            <v>3872</v>
          </cell>
          <cell r="L112">
            <v>0</v>
          </cell>
          <cell r="M112">
            <v>15000</v>
          </cell>
          <cell r="N112">
            <v>25899</v>
          </cell>
          <cell r="O112">
            <v>10671</v>
          </cell>
          <cell r="P112">
            <v>0</v>
          </cell>
          <cell r="Q112">
            <v>14595</v>
          </cell>
          <cell r="R112">
            <v>0</v>
          </cell>
          <cell r="S112">
            <v>32219</v>
          </cell>
          <cell r="T112">
            <v>0</v>
          </cell>
          <cell r="U112">
            <v>36601</v>
          </cell>
          <cell r="V112">
            <v>4372</v>
          </cell>
          <cell r="W112">
            <v>6368</v>
          </cell>
          <cell r="X112">
            <v>22075</v>
          </cell>
          <cell r="Y112">
            <v>7255</v>
          </cell>
          <cell r="Z112">
            <v>73707</v>
          </cell>
          <cell r="AA112">
            <v>0</v>
          </cell>
          <cell r="AB112">
            <v>2776918.9799999995</v>
          </cell>
          <cell r="AD112">
            <v>-28806.63</v>
          </cell>
          <cell r="AE112">
            <v>0</v>
          </cell>
          <cell r="AF112">
            <v>2748112.3499999996</v>
          </cell>
        </row>
        <row r="113">
          <cell r="A113">
            <v>421</v>
          </cell>
          <cell r="B113" t="str">
            <v>McCall-Donnelly Joint</v>
          </cell>
          <cell r="C113">
            <v>7476826.8899999997</v>
          </cell>
          <cell r="D113">
            <v>0</v>
          </cell>
          <cell r="E113">
            <v>0</v>
          </cell>
          <cell r="F113">
            <v>35286</v>
          </cell>
          <cell r="G113">
            <v>4320</v>
          </cell>
          <cell r="H113">
            <v>4725</v>
          </cell>
          <cell r="I113">
            <v>0</v>
          </cell>
          <cell r="J113">
            <v>20011</v>
          </cell>
          <cell r="K113">
            <v>4982</v>
          </cell>
          <cell r="L113">
            <v>0</v>
          </cell>
          <cell r="M113">
            <v>31681</v>
          </cell>
          <cell r="N113">
            <v>89495</v>
          </cell>
          <cell r="O113">
            <v>6548</v>
          </cell>
          <cell r="P113">
            <v>0</v>
          </cell>
          <cell r="Q113">
            <v>46633</v>
          </cell>
          <cell r="R113">
            <v>0</v>
          </cell>
          <cell r="S113">
            <v>53890</v>
          </cell>
          <cell r="T113">
            <v>0</v>
          </cell>
          <cell r="U113">
            <v>89647</v>
          </cell>
          <cell r="V113">
            <v>11593</v>
          </cell>
          <cell r="W113">
            <v>16615</v>
          </cell>
          <cell r="X113">
            <v>73887</v>
          </cell>
          <cell r="Y113">
            <v>0</v>
          </cell>
          <cell r="Z113">
            <v>163628</v>
          </cell>
          <cell r="AA113">
            <v>462.31</v>
          </cell>
          <cell r="AB113">
            <v>8130230.1999999993</v>
          </cell>
          <cell r="AD113">
            <v>0</v>
          </cell>
          <cell r="AE113">
            <v>0</v>
          </cell>
          <cell r="AF113">
            <v>8130230.1999999993</v>
          </cell>
        </row>
        <row r="114">
          <cell r="A114">
            <v>422</v>
          </cell>
          <cell r="B114" t="str">
            <v>Cascade</v>
          </cell>
          <cell r="C114">
            <v>1719678.08</v>
          </cell>
          <cell r="D114">
            <v>0</v>
          </cell>
          <cell r="E114">
            <v>0</v>
          </cell>
          <cell r="F114">
            <v>16920</v>
          </cell>
          <cell r="G114">
            <v>1760</v>
          </cell>
          <cell r="H114">
            <v>4540</v>
          </cell>
          <cell r="I114">
            <v>0</v>
          </cell>
          <cell r="J114">
            <v>455</v>
          </cell>
          <cell r="K114">
            <v>3000</v>
          </cell>
          <cell r="L114">
            <v>0</v>
          </cell>
          <cell r="M114">
            <v>15000</v>
          </cell>
          <cell r="N114">
            <v>18202</v>
          </cell>
          <cell r="O114">
            <v>0</v>
          </cell>
          <cell r="P114">
            <v>0</v>
          </cell>
          <cell r="Q114">
            <v>8899</v>
          </cell>
          <cell r="R114">
            <v>0</v>
          </cell>
          <cell r="S114">
            <v>32219</v>
          </cell>
          <cell r="T114">
            <v>0</v>
          </cell>
          <cell r="U114">
            <v>30185</v>
          </cell>
          <cell r="V114">
            <v>4090</v>
          </cell>
          <cell r="W114">
            <v>4711</v>
          </cell>
          <cell r="X114">
            <v>13713</v>
          </cell>
          <cell r="Y114">
            <v>2645</v>
          </cell>
          <cell r="Z114">
            <v>57910</v>
          </cell>
          <cell r="AA114">
            <v>0</v>
          </cell>
          <cell r="AB114">
            <v>1933927.08</v>
          </cell>
          <cell r="AD114">
            <v>0</v>
          </cell>
          <cell r="AE114">
            <v>0</v>
          </cell>
          <cell r="AF114">
            <v>1933927.08</v>
          </cell>
        </row>
        <row r="115">
          <cell r="A115">
            <v>431</v>
          </cell>
          <cell r="B115" t="str">
            <v>Weiser</v>
          </cell>
          <cell r="C115">
            <v>8765035.0999999996</v>
          </cell>
          <cell r="D115">
            <v>0</v>
          </cell>
          <cell r="E115">
            <v>0</v>
          </cell>
          <cell r="F115">
            <v>47121</v>
          </cell>
          <cell r="G115">
            <v>5112</v>
          </cell>
          <cell r="H115">
            <v>598.30999999999995</v>
          </cell>
          <cell r="I115">
            <v>0</v>
          </cell>
          <cell r="J115">
            <v>17382</v>
          </cell>
          <cell r="K115">
            <v>3000</v>
          </cell>
          <cell r="L115">
            <v>0</v>
          </cell>
          <cell r="M115">
            <v>39236</v>
          </cell>
          <cell r="N115">
            <v>92701</v>
          </cell>
          <cell r="O115">
            <v>36863</v>
          </cell>
          <cell r="P115">
            <v>0</v>
          </cell>
          <cell r="Q115">
            <v>69415</v>
          </cell>
          <cell r="R115">
            <v>0</v>
          </cell>
          <cell r="S115">
            <v>53890</v>
          </cell>
          <cell r="T115">
            <v>0</v>
          </cell>
          <cell r="U115">
            <v>92324</v>
          </cell>
          <cell r="V115">
            <v>28827</v>
          </cell>
          <cell r="W115">
            <v>20870</v>
          </cell>
          <cell r="X115">
            <v>95138</v>
          </cell>
          <cell r="Y115">
            <v>78059</v>
          </cell>
          <cell r="Z115">
            <v>190823</v>
          </cell>
          <cell r="AA115">
            <v>6845.43</v>
          </cell>
          <cell r="AB115">
            <v>9643239.8399999999</v>
          </cell>
          <cell r="AD115">
            <v>0</v>
          </cell>
          <cell r="AE115">
            <v>0</v>
          </cell>
          <cell r="AF115">
            <v>9643239.8399999999</v>
          </cell>
        </row>
        <row r="116">
          <cell r="A116">
            <v>432</v>
          </cell>
          <cell r="B116" t="str">
            <v>Cambridge Joint</v>
          </cell>
          <cell r="C116">
            <v>1509338.8900000001</v>
          </cell>
          <cell r="D116">
            <v>0</v>
          </cell>
          <cell r="E116">
            <v>0</v>
          </cell>
          <cell r="F116">
            <v>9000</v>
          </cell>
          <cell r="G116">
            <v>1628</v>
          </cell>
          <cell r="H116">
            <v>5800</v>
          </cell>
          <cell r="I116">
            <v>0</v>
          </cell>
          <cell r="J116">
            <v>0</v>
          </cell>
          <cell r="K116">
            <v>3000</v>
          </cell>
          <cell r="L116">
            <v>0</v>
          </cell>
          <cell r="M116">
            <v>15000</v>
          </cell>
          <cell r="N116">
            <v>18982</v>
          </cell>
          <cell r="O116">
            <v>0</v>
          </cell>
          <cell r="P116">
            <v>0</v>
          </cell>
          <cell r="Q116">
            <v>9611</v>
          </cell>
          <cell r="R116">
            <v>0</v>
          </cell>
          <cell r="S116">
            <v>32219</v>
          </cell>
          <cell r="T116">
            <v>0</v>
          </cell>
          <cell r="U116">
            <v>30833</v>
          </cell>
          <cell r="V116">
            <v>2172</v>
          </cell>
          <cell r="W116">
            <v>3563</v>
          </cell>
          <cell r="X116">
            <v>7975</v>
          </cell>
          <cell r="Y116">
            <v>16183</v>
          </cell>
          <cell r="Z116">
            <v>47476</v>
          </cell>
          <cell r="AA116">
            <v>910</v>
          </cell>
          <cell r="AB116">
            <v>1713690.8900000001</v>
          </cell>
          <cell r="AD116">
            <v>0</v>
          </cell>
          <cell r="AE116">
            <v>0</v>
          </cell>
          <cell r="AF116">
            <v>1713690.8900000001</v>
          </cell>
        </row>
        <row r="117">
          <cell r="A117">
            <v>433</v>
          </cell>
          <cell r="B117" t="str">
            <v>Midvale</v>
          </cell>
          <cell r="C117">
            <v>1413813.4700000002</v>
          </cell>
          <cell r="D117">
            <v>0</v>
          </cell>
          <cell r="E117">
            <v>0</v>
          </cell>
          <cell r="F117">
            <v>9000</v>
          </cell>
          <cell r="G117">
            <v>1619</v>
          </cell>
          <cell r="H117">
            <v>3700</v>
          </cell>
          <cell r="I117">
            <v>0</v>
          </cell>
          <cell r="J117">
            <v>0</v>
          </cell>
          <cell r="K117">
            <v>3317</v>
          </cell>
          <cell r="L117">
            <v>0</v>
          </cell>
          <cell r="M117">
            <v>15000</v>
          </cell>
          <cell r="N117">
            <v>15200</v>
          </cell>
          <cell r="O117">
            <v>0</v>
          </cell>
          <cell r="P117">
            <v>0</v>
          </cell>
          <cell r="Q117">
            <v>2492</v>
          </cell>
          <cell r="R117">
            <v>0</v>
          </cell>
          <cell r="S117">
            <v>32219</v>
          </cell>
          <cell r="T117">
            <v>0</v>
          </cell>
          <cell r="U117">
            <v>27678</v>
          </cell>
          <cell r="V117">
            <v>2200</v>
          </cell>
          <cell r="W117">
            <v>3342</v>
          </cell>
          <cell r="X117">
            <v>6912</v>
          </cell>
          <cell r="Y117">
            <v>10918</v>
          </cell>
          <cell r="Z117">
            <v>47468</v>
          </cell>
          <cell r="AA117">
            <v>1189.3600000000001</v>
          </cell>
          <cell r="AB117">
            <v>1596067.8300000003</v>
          </cell>
          <cell r="AD117">
            <v>0</v>
          </cell>
          <cell r="AE117">
            <v>0</v>
          </cell>
          <cell r="AF117">
            <v>1596067.8300000003</v>
          </cell>
        </row>
        <row r="118">
          <cell r="A118">
            <v>492</v>
          </cell>
          <cell r="B118" t="str">
            <v>ANSER Charter School</v>
          </cell>
          <cell r="C118">
            <v>2051262.29</v>
          </cell>
          <cell r="D118">
            <v>0</v>
          </cell>
          <cell r="E118">
            <v>156440.88</v>
          </cell>
          <cell r="F118">
            <v>9000</v>
          </cell>
          <cell r="G118">
            <v>2016</v>
          </cell>
          <cell r="H118">
            <v>0</v>
          </cell>
          <cell r="I118">
            <v>0</v>
          </cell>
          <cell r="J118">
            <v>0</v>
          </cell>
          <cell r="K118">
            <v>3872</v>
          </cell>
          <cell r="L118">
            <v>0</v>
          </cell>
          <cell r="M118">
            <v>15000</v>
          </cell>
          <cell r="N118">
            <v>23330</v>
          </cell>
          <cell r="O118">
            <v>0</v>
          </cell>
          <cell r="P118">
            <v>0</v>
          </cell>
          <cell r="Q118">
            <v>17443</v>
          </cell>
          <cell r="R118">
            <v>0</v>
          </cell>
          <cell r="S118">
            <v>0</v>
          </cell>
          <cell r="T118">
            <v>0</v>
          </cell>
          <cell r="U118">
            <v>34459</v>
          </cell>
          <cell r="V118">
            <v>5557</v>
          </cell>
          <cell r="W118">
            <v>6526</v>
          </cell>
          <cell r="X118">
            <v>22800</v>
          </cell>
          <cell r="Y118">
            <v>0</v>
          </cell>
          <cell r="Z118">
            <v>72736</v>
          </cell>
          <cell r="AA118">
            <v>0</v>
          </cell>
          <cell r="AB118">
            <v>2420442.17</v>
          </cell>
          <cell r="AD118">
            <v>0</v>
          </cell>
          <cell r="AE118">
            <v>-156440.88</v>
          </cell>
          <cell r="AF118">
            <v>2264001.29</v>
          </cell>
        </row>
        <row r="119">
          <cell r="A119">
            <v>768</v>
          </cell>
          <cell r="B119" t="str">
            <v>Meridian Technical Charter High School</v>
          </cell>
          <cell r="C119">
            <v>1766392.6600000001</v>
          </cell>
          <cell r="D119">
            <v>0</v>
          </cell>
          <cell r="E119">
            <v>84108</v>
          </cell>
          <cell r="F119">
            <v>18000</v>
          </cell>
          <cell r="G119">
            <v>1827</v>
          </cell>
          <cell r="H119">
            <v>3830</v>
          </cell>
          <cell r="I119">
            <v>0</v>
          </cell>
          <cell r="J119">
            <v>1830.99</v>
          </cell>
          <cell r="K119">
            <v>3436</v>
          </cell>
          <cell r="L119">
            <v>0</v>
          </cell>
          <cell r="M119">
            <v>15000</v>
          </cell>
          <cell r="N119">
            <v>15169</v>
          </cell>
          <cell r="O119">
            <v>0</v>
          </cell>
          <cell r="P119">
            <v>0</v>
          </cell>
          <cell r="Q119">
            <v>0</v>
          </cell>
          <cell r="R119">
            <v>22500</v>
          </cell>
          <cell r="S119">
            <v>7364</v>
          </cell>
          <cell r="T119">
            <v>0</v>
          </cell>
          <cell r="U119">
            <v>27651</v>
          </cell>
          <cell r="V119">
            <v>338</v>
          </cell>
          <cell r="W119">
            <v>4456</v>
          </cell>
          <cell r="X119">
            <v>12435</v>
          </cell>
          <cell r="Y119">
            <v>0</v>
          </cell>
          <cell r="Z119">
            <v>56674</v>
          </cell>
          <cell r="AA119">
            <v>0</v>
          </cell>
          <cell r="AB119">
            <v>2041011.6500000001</v>
          </cell>
          <cell r="AD119">
            <v>0</v>
          </cell>
          <cell r="AE119">
            <v>-84108</v>
          </cell>
          <cell r="AF119">
            <v>1956903.6500000001</v>
          </cell>
        </row>
        <row r="120">
          <cell r="A120">
            <v>785</v>
          </cell>
          <cell r="B120" t="str">
            <v>Meridian Medical Arts Charter High School</v>
          </cell>
          <cell r="C120">
            <v>1696035.5500000003</v>
          </cell>
          <cell r="D120">
            <v>0</v>
          </cell>
          <cell r="E120">
            <v>81584.759999999995</v>
          </cell>
          <cell r="F120">
            <v>18000</v>
          </cell>
          <cell r="G120">
            <v>1800</v>
          </cell>
          <cell r="H120">
            <v>3950</v>
          </cell>
          <cell r="I120">
            <v>0</v>
          </cell>
          <cell r="J120">
            <v>70953</v>
          </cell>
          <cell r="K120">
            <v>3000</v>
          </cell>
          <cell r="L120">
            <v>0</v>
          </cell>
          <cell r="M120">
            <v>15000</v>
          </cell>
          <cell r="N120">
            <v>15169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7364</v>
          </cell>
          <cell r="T120">
            <v>0</v>
          </cell>
          <cell r="U120">
            <v>27652</v>
          </cell>
          <cell r="V120">
            <v>254</v>
          </cell>
          <cell r="W120">
            <v>4385</v>
          </cell>
          <cell r="X120">
            <v>12048</v>
          </cell>
          <cell r="Y120">
            <v>0</v>
          </cell>
          <cell r="Z120">
            <v>56017</v>
          </cell>
          <cell r="AA120">
            <v>0</v>
          </cell>
          <cell r="AB120">
            <v>2013212.3100000003</v>
          </cell>
          <cell r="AD120">
            <v>0</v>
          </cell>
          <cell r="AE120">
            <v>-81584.759999999995</v>
          </cell>
          <cell r="AF120">
            <v>1931627.5500000003</v>
          </cell>
        </row>
        <row r="121">
          <cell r="A121">
            <v>795</v>
          </cell>
          <cell r="B121" t="str">
            <v>Idaho Arts Charter School</v>
          </cell>
          <cell r="C121">
            <v>6408459.3300000001</v>
          </cell>
          <cell r="D121">
            <v>0</v>
          </cell>
          <cell r="E121">
            <v>494555.04</v>
          </cell>
          <cell r="F121">
            <v>19700</v>
          </cell>
          <cell r="G121">
            <v>4003</v>
          </cell>
          <cell r="H121">
            <v>4655</v>
          </cell>
          <cell r="I121">
            <v>0</v>
          </cell>
          <cell r="J121">
            <v>9446</v>
          </cell>
          <cell r="K121">
            <v>3000</v>
          </cell>
          <cell r="L121">
            <v>0</v>
          </cell>
          <cell r="M121">
            <v>28652</v>
          </cell>
          <cell r="N121">
            <v>60675</v>
          </cell>
          <cell r="O121">
            <v>6306</v>
          </cell>
          <cell r="P121">
            <v>0</v>
          </cell>
          <cell r="Q121">
            <v>51261</v>
          </cell>
          <cell r="R121">
            <v>0</v>
          </cell>
          <cell r="S121">
            <v>7364</v>
          </cell>
          <cell r="T121">
            <v>0</v>
          </cell>
          <cell r="U121">
            <v>65607</v>
          </cell>
          <cell r="V121">
            <v>17037</v>
          </cell>
          <cell r="W121">
            <v>15763</v>
          </cell>
          <cell r="X121">
            <v>69307</v>
          </cell>
          <cell r="Y121">
            <v>0</v>
          </cell>
          <cell r="Z121">
            <v>154865</v>
          </cell>
          <cell r="AA121">
            <v>6047.2800000000007</v>
          </cell>
          <cell r="AB121">
            <v>7426702.6500000004</v>
          </cell>
          <cell r="AD121">
            <v>0</v>
          </cell>
          <cell r="AE121">
            <v>-494555.04</v>
          </cell>
          <cell r="AF121">
            <v>6932147.6100000003</v>
          </cell>
        </row>
        <row r="122">
          <cell r="A122">
            <v>796</v>
          </cell>
          <cell r="B122" t="str">
            <v>Gem Prep: Nampa</v>
          </cell>
          <cell r="C122">
            <v>1669768.45</v>
          </cell>
          <cell r="D122">
            <v>0</v>
          </cell>
          <cell r="E122">
            <v>152656.01999999999</v>
          </cell>
          <cell r="F122">
            <v>0</v>
          </cell>
          <cell r="G122">
            <v>1836</v>
          </cell>
          <cell r="H122">
            <v>0</v>
          </cell>
          <cell r="I122">
            <v>0</v>
          </cell>
          <cell r="J122">
            <v>0</v>
          </cell>
          <cell r="K122">
            <v>3119</v>
          </cell>
          <cell r="L122">
            <v>0</v>
          </cell>
          <cell r="M122">
            <v>15000</v>
          </cell>
          <cell r="N122">
            <v>14865</v>
          </cell>
          <cell r="O122">
            <v>1940</v>
          </cell>
          <cell r="P122">
            <v>0</v>
          </cell>
          <cell r="Q122">
            <v>18511</v>
          </cell>
          <cell r="R122">
            <v>0</v>
          </cell>
          <cell r="S122">
            <v>0</v>
          </cell>
          <cell r="T122">
            <v>0</v>
          </cell>
          <cell r="U122">
            <v>27398</v>
          </cell>
          <cell r="V122">
            <v>4005</v>
          </cell>
          <cell r="W122">
            <v>5501</v>
          </cell>
          <cell r="X122">
            <v>17823</v>
          </cell>
          <cell r="Y122">
            <v>0</v>
          </cell>
          <cell r="Z122">
            <v>72457</v>
          </cell>
          <cell r="AA122">
            <v>0</v>
          </cell>
          <cell r="AB122">
            <v>2004879.47</v>
          </cell>
          <cell r="AD122">
            <v>0</v>
          </cell>
          <cell r="AE122">
            <v>-152656.01999999999</v>
          </cell>
          <cell r="AF122">
            <v>1852223.45</v>
          </cell>
        </row>
        <row r="123">
          <cell r="A123">
            <v>559</v>
          </cell>
          <cell r="B123" t="str">
            <v>Thomas Jefferson Charter School</v>
          </cell>
          <cell r="C123">
            <v>2841536.86</v>
          </cell>
          <cell r="D123">
            <v>0</v>
          </cell>
          <cell r="E123">
            <v>161066.82</v>
          </cell>
          <cell r="F123">
            <v>18000</v>
          </cell>
          <cell r="G123">
            <v>2247</v>
          </cell>
          <cell r="H123">
            <v>2000</v>
          </cell>
          <cell r="I123">
            <v>0</v>
          </cell>
          <cell r="J123">
            <v>6322</v>
          </cell>
          <cell r="K123">
            <v>3000</v>
          </cell>
          <cell r="L123">
            <v>0</v>
          </cell>
          <cell r="M123">
            <v>15000</v>
          </cell>
          <cell r="N123">
            <v>21449</v>
          </cell>
          <cell r="O123">
            <v>728</v>
          </cell>
          <cell r="P123">
            <v>0</v>
          </cell>
          <cell r="Q123">
            <v>8543</v>
          </cell>
          <cell r="R123">
            <v>0</v>
          </cell>
          <cell r="S123">
            <v>2864</v>
          </cell>
          <cell r="T123">
            <v>0</v>
          </cell>
          <cell r="U123">
            <v>32890</v>
          </cell>
          <cell r="V123">
            <v>3131</v>
          </cell>
          <cell r="W123">
            <v>6717</v>
          </cell>
          <cell r="X123">
            <v>23726</v>
          </cell>
          <cell r="Y123">
            <v>0</v>
          </cell>
          <cell r="Z123">
            <v>75519</v>
          </cell>
          <cell r="AA123">
            <v>0</v>
          </cell>
          <cell r="AB123">
            <v>3224739.6799999997</v>
          </cell>
          <cell r="AD123">
            <v>0</v>
          </cell>
          <cell r="AE123">
            <v>-161066.82</v>
          </cell>
          <cell r="AF123">
            <v>3063672.86</v>
          </cell>
        </row>
        <row r="124">
          <cell r="A124">
            <v>751</v>
          </cell>
          <cell r="B124" t="str">
            <v>SEI Tec</v>
          </cell>
          <cell r="C124">
            <v>1590060.52</v>
          </cell>
          <cell r="D124">
            <v>0</v>
          </cell>
          <cell r="E124">
            <v>82846.38</v>
          </cell>
          <cell r="F124">
            <v>18000</v>
          </cell>
          <cell r="G124">
            <v>1817</v>
          </cell>
          <cell r="H124">
            <v>0</v>
          </cell>
          <cell r="I124">
            <v>0</v>
          </cell>
          <cell r="J124">
            <v>0</v>
          </cell>
          <cell r="K124">
            <v>3000</v>
          </cell>
          <cell r="L124">
            <v>0</v>
          </cell>
          <cell r="M124">
            <v>15000</v>
          </cell>
          <cell r="N124">
            <v>12823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25694</v>
          </cell>
          <cell r="V124">
            <v>0</v>
          </cell>
          <cell r="W124">
            <v>4553</v>
          </cell>
          <cell r="X124">
            <v>12886</v>
          </cell>
          <cell r="Y124">
            <v>0</v>
          </cell>
          <cell r="Z124">
            <v>56331</v>
          </cell>
          <cell r="AA124">
            <v>0</v>
          </cell>
          <cell r="AB124">
            <v>1823010.9</v>
          </cell>
          <cell r="AD124">
            <v>0</v>
          </cell>
          <cell r="AE124">
            <v>-82846.38</v>
          </cell>
          <cell r="AF124">
            <v>1740164.52</v>
          </cell>
        </row>
        <row r="125">
          <cell r="A125">
            <v>794</v>
          </cell>
          <cell r="B125" t="str">
            <v>Payette River Technical Academy</v>
          </cell>
          <cell r="C125">
            <v>1681350.81</v>
          </cell>
          <cell r="D125">
            <v>0</v>
          </cell>
          <cell r="E125">
            <v>82005.3</v>
          </cell>
          <cell r="F125">
            <v>18000</v>
          </cell>
          <cell r="G125">
            <v>1820</v>
          </cell>
          <cell r="H125">
            <v>370</v>
          </cell>
          <cell r="I125">
            <v>0</v>
          </cell>
          <cell r="J125">
            <v>0</v>
          </cell>
          <cell r="K125">
            <v>3000</v>
          </cell>
          <cell r="L125">
            <v>0</v>
          </cell>
          <cell r="M125">
            <v>15000</v>
          </cell>
          <cell r="N125">
            <v>10921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24109</v>
          </cell>
          <cell r="V125">
            <v>0</v>
          </cell>
          <cell r="W125">
            <v>4540</v>
          </cell>
          <cell r="X125">
            <v>12690</v>
          </cell>
          <cell r="Y125">
            <v>0</v>
          </cell>
          <cell r="Z125">
            <v>56448</v>
          </cell>
          <cell r="AA125">
            <v>0</v>
          </cell>
          <cell r="AB125">
            <v>1910254.11</v>
          </cell>
          <cell r="AD125">
            <v>0</v>
          </cell>
          <cell r="AE125">
            <v>-82005.3</v>
          </cell>
          <cell r="AF125">
            <v>1828248.81</v>
          </cell>
        </row>
        <row r="126">
          <cell r="A126">
            <v>813</v>
          </cell>
          <cell r="B126" t="str">
            <v>Moscow Charter School</v>
          </cell>
          <cell r="C126">
            <v>1101597.99</v>
          </cell>
          <cell r="D126">
            <v>0</v>
          </cell>
          <cell r="E126">
            <v>74015.039999999994</v>
          </cell>
          <cell r="F126">
            <v>9000</v>
          </cell>
          <cell r="G126">
            <v>1546</v>
          </cell>
          <cell r="H126">
            <v>5514</v>
          </cell>
          <cell r="I126">
            <v>0</v>
          </cell>
          <cell r="J126">
            <v>0</v>
          </cell>
          <cell r="K126">
            <v>3317</v>
          </cell>
          <cell r="L126">
            <v>0</v>
          </cell>
          <cell r="M126">
            <v>15000</v>
          </cell>
          <cell r="N126">
            <v>12094</v>
          </cell>
          <cell r="O126">
            <v>0</v>
          </cell>
          <cell r="P126">
            <v>0</v>
          </cell>
          <cell r="Q126">
            <v>10323</v>
          </cell>
          <cell r="R126">
            <v>0</v>
          </cell>
          <cell r="S126">
            <v>0</v>
          </cell>
          <cell r="T126">
            <v>0</v>
          </cell>
          <cell r="U126">
            <v>25088</v>
          </cell>
          <cell r="V126">
            <v>2341</v>
          </cell>
          <cell r="W126">
            <v>4077</v>
          </cell>
          <cell r="X126">
            <v>10535</v>
          </cell>
          <cell r="Y126">
            <v>0</v>
          </cell>
          <cell r="Z126">
            <v>53949</v>
          </cell>
          <cell r="AA126">
            <v>0</v>
          </cell>
          <cell r="AB126">
            <v>1328397.03</v>
          </cell>
          <cell r="AD126">
            <v>0</v>
          </cell>
          <cell r="AE126">
            <v>-74015.039999999994</v>
          </cell>
          <cell r="AF126">
            <v>1254381.99</v>
          </cell>
        </row>
        <row r="127">
          <cell r="A127">
            <v>790</v>
          </cell>
          <cell r="B127" t="str">
            <v>ARTEC Charter School</v>
          </cell>
          <cell r="C127">
            <v>1583160.67</v>
          </cell>
          <cell r="D127">
            <v>0</v>
          </cell>
          <cell r="E127">
            <v>84108</v>
          </cell>
          <cell r="F127">
            <v>18000</v>
          </cell>
          <cell r="G127">
            <v>1820</v>
          </cell>
          <cell r="H127">
            <v>0</v>
          </cell>
          <cell r="I127">
            <v>0</v>
          </cell>
          <cell r="J127">
            <v>0</v>
          </cell>
          <cell r="K127">
            <v>3000</v>
          </cell>
          <cell r="L127">
            <v>0</v>
          </cell>
          <cell r="M127">
            <v>15000</v>
          </cell>
          <cell r="N127">
            <v>17697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29761</v>
          </cell>
          <cell r="V127">
            <v>0</v>
          </cell>
          <cell r="W127">
            <v>4552</v>
          </cell>
          <cell r="X127">
            <v>12953</v>
          </cell>
          <cell r="Y127">
            <v>0</v>
          </cell>
          <cell r="Z127">
            <v>56503</v>
          </cell>
          <cell r="AA127">
            <v>0</v>
          </cell>
          <cell r="AB127">
            <v>1826554.67</v>
          </cell>
          <cell r="AD127">
            <v>0</v>
          </cell>
          <cell r="AE127">
            <v>-84108</v>
          </cell>
          <cell r="AF127">
            <v>1742446.67</v>
          </cell>
        </row>
        <row r="128">
          <cell r="A128">
            <v>451</v>
          </cell>
          <cell r="B128" t="str">
            <v>Victory Charter School</v>
          </cell>
          <cell r="C128">
            <v>2801585.95</v>
          </cell>
          <cell r="D128">
            <v>0</v>
          </cell>
          <cell r="E128">
            <v>170739.24</v>
          </cell>
          <cell r="F128">
            <v>18000</v>
          </cell>
          <cell r="G128">
            <v>2336</v>
          </cell>
          <cell r="H128">
            <v>0</v>
          </cell>
          <cell r="I128">
            <v>0</v>
          </cell>
          <cell r="J128">
            <v>18440</v>
          </cell>
          <cell r="K128">
            <v>3000</v>
          </cell>
          <cell r="L128">
            <v>0</v>
          </cell>
          <cell r="M128">
            <v>15000</v>
          </cell>
          <cell r="N128">
            <v>15775</v>
          </cell>
          <cell r="O128">
            <v>243</v>
          </cell>
          <cell r="P128">
            <v>0</v>
          </cell>
          <cell r="Q128">
            <v>7120</v>
          </cell>
          <cell r="R128">
            <v>0</v>
          </cell>
          <cell r="S128">
            <v>2864</v>
          </cell>
          <cell r="T128">
            <v>0</v>
          </cell>
          <cell r="U128">
            <v>28161</v>
          </cell>
          <cell r="V128">
            <v>2341</v>
          </cell>
          <cell r="W128">
            <v>7059</v>
          </cell>
          <cell r="X128">
            <v>25494</v>
          </cell>
          <cell r="Y128">
            <v>0</v>
          </cell>
          <cell r="Z128">
            <v>77878</v>
          </cell>
          <cell r="AA128">
            <v>0</v>
          </cell>
          <cell r="AB128">
            <v>3196036.1900000004</v>
          </cell>
          <cell r="AD128">
            <v>0</v>
          </cell>
          <cell r="AE128">
            <v>-170739.24</v>
          </cell>
          <cell r="AF128">
            <v>3025296.95</v>
          </cell>
        </row>
        <row r="129">
          <cell r="A129">
            <v>452</v>
          </cell>
          <cell r="B129" t="str">
            <v>Idaho Virtual Academy</v>
          </cell>
          <cell r="C129">
            <v>10705616.57</v>
          </cell>
          <cell r="D129">
            <v>0</v>
          </cell>
          <cell r="E129">
            <v>165896</v>
          </cell>
          <cell r="F129">
            <v>72954</v>
          </cell>
          <cell r="G129">
            <v>5650</v>
          </cell>
          <cell r="H129">
            <v>1722.9</v>
          </cell>
          <cell r="I129">
            <v>17400</v>
          </cell>
          <cell r="J129">
            <v>26940</v>
          </cell>
          <cell r="K129">
            <v>6291</v>
          </cell>
          <cell r="L129">
            <v>0</v>
          </cell>
          <cell r="M129">
            <v>44372</v>
          </cell>
          <cell r="N129">
            <v>69311</v>
          </cell>
          <cell r="O129">
            <v>970</v>
          </cell>
          <cell r="P129">
            <v>0</v>
          </cell>
          <cell r="Q129">
            <v>49481</v>
          </cell>
          <cell r="R129">
            <v>0</v>
          </cell>
          <cell r="S129">
            <v>53890</v>
          </cell>
          <cell r="T129">
            <v>0</v>
          </cell>
          <cell r="U129">
            <v>72821</v>
          </cell>
          <cell r="V129">
            <v>32043</v>
          </cell>
          <cell r="W129">
            <v>25897</v>
          </cell>
          <cell r="X129">
            <v>121641</v>
          </cell>
          <cell r="Y129">
            <v>0</v>
          </cell>
          <cell r="Z129">
            <v>214555</v>
          </cell>
          <cell r="AA129">
            <v>3275</v>
          </cell>
          <cell r="AB129">
            <v>11690726.470000001</v>
          </cell>
          <cell r="AD129">
            <v>0</v>
          </cell>
          <cell r="AE129">
            <v>-165896</v>
          </cell>
          <cell r="AF129">
            <v>11524830.470000001</v>
          </cell>
        </row>
        <row r="130">
          <cell r="A130">
            <v>453</v>
          </cell>
          <cell r="B130" t="str">
            <v>McKenna Charter School</v>
          </cell>
          <cell r="C130">
            <v>3803248.07</v>
          </cell>
          <cell r="D130">
            <v>0</v>
          </cell>
          <cell r="E130">
            <v>54504.12</v>
          </cell>
          <cell r="F130">
            <v>26338</v>
          </cell>
          <cell r="G130">
            <v>2737</v>
          </cell>
          <cell r="H130">
            <v>0</v>
          </cell>
          <cell r="I130">
            <v>3480</v>
          </cell>
          <cell r="J130">
            <v>0</v>
          </cell>
          <cell r="K130">
            <v>3000</v>
          </cell>
          <cell r="L130">
            <v>0</v>
          </cell>
          <cell r="M130">
            <v>16575</v>
          </cell>
          <cell r="N130">
            <v>25645</v>
          </cell>
          <cell r="O130">
            <v>0</v>
          </cell>
          <cell r="P130">
            <v>0</v>
          </cell>
          <cell r="Q130">
            <v>3916</v>
          </cell>
          <cell r="R130">
            <v>0</v>
          </cell>
          <cell r="S130">
            <v>7364</v>
          </cell>
          <cell r="T130">
            <v>0</v>
          </cell>
          <cell r="U130">
            <v>36389</v>
          </cell>
          <cell r="V130">
            <v>4485</v>
          </cell>
          <cell r="W130">
            <v>7212</v>
          </cell>
          <cell r="X130">
            <v>28071</v>
          </cell>
          <cell r="Y130">
            <v>0</v>
          </cell>
          <cell r="Z130">
            <v>76636</v>
          </cell>
          <cell r="AA130">
            <v>0</v>
          </cell>
          <cell r="AB130">
            <v>4099600.19</v>
          </cell>
          <cell r="AD130">
            <v>0</v>
          </cell>
          <cell r="AE130">
            <v>-54504.12</v>
          </cell>
          <cell r="AF130">
            <v>4045096.07</v>
          </cell>
        </row>
        <row r="131">
          <cell r="A131">
            <v>454</v>
          </cell>
          <cell r="B131" t="str">
            <v>Rolling Hills Charter School</v>
          </cell>
          <cell r="C131">
            <v>1453403.74</v>
          </cell>
          <cell r="D131">
            <v>0</v>
          </cell>
          <cell r="E131">
            <v>103452.84</v>
          </cell>
          <cell r="F131">
            <v>9000</v>
          </cell>
          <cell r="G131">
            <v>1706</v>
          </cell>
          <cell r="H131">
            <v>3300</v>
          </cell>
          <cell r="I131">
            <v>0</v>
          </cell>
          <cell r="J131">
            <v>0</v>
          </cell>
          <cell r="K131">
            <v>3079</v>
          </cell>
          <cell r="L131">
            <v>0</v>
          </cell>
          <cell r="M131">
            <v>15000</v>
          </cell>
          <cell r="N131">
            <v>16433</v>
          </cell>
          <cell r="O131">
            <v>970</v>
          </cell>
          <cell r="P131">
            <v>0</v>
          </cell>
          <cell r="Q131">
            <v>7120</v>
          </cell>
          <cell r="R131">
            <v>0</v>
          </cell>
          <cell r="S131">
            <v>0</v>
          </cell>
          <cell r="T131">
            <v>0</v>
          </cell>
          <cell r="U131">
            <v>28705</v>
          </cell>
          <cell r="V131">
            <v>4175</v>
          </cell>
          <cell r="W131">
            <v>5246</v>
          </cell>
          <cell r="X131">
            <v>16373</v>
          </cell>
          <cell r="Y131">
            <v>0</v>
          </cell>
          <cell r="Z131">
            <v>61416</v>
          </cell>
          <cell r="AA131">
            <v>0</v>
          </cell>
          <cell r="AB131">
            <v>1729379.58</v>
          </cell>
          <cell r="AD131">
            <v>0</v>
          </cell>
          <cell r="AE131">
            <v>-103452.84</v>
          </cell>
          <cell r="AF131">
            <v>1625926.74</v>
          </cell>
        </row>
        <row r="132">
          <cell r="A132">
            <v>455</v>
          </cell>
          <cell r="B132" t="str">
            <v>Compass Public Charter School</v>
          </cell>
          <cell r="C132">
            <v>5941743.2199999997</v>
          </cell>
          <cell r="D132">
            <v>0</v>
          </cell>
          <cell r="E132">
            <v>454183.2</v>
          </cell>
          <cell r="F132">
            <v>22370</v>
          </cell>
          <cell r="G132">
            <v>3852</v>
          </cell>
          <cell r="H132">
            <v>0</v>
          </cell>
          <cell r="I132">
            <v>0</v>
          </cell>
          <cell r="J132">
            <v>1108</v>
          </cell>
          <cell r="K132">
            <v>4903</v>
          </cell>
          <cell r="L132">
            <v>0</v>
          </cell>
          <cell r="M132">
            <v>27212</v>
          </cell>
          <cell r="N132">
            <v>56326</v>
          </cell>
          <cell r="O132">
            <v>2910</v>
          </cell>
          <cell r="P132">
            <v>0</v>
          </cell>
          <cell r="Q132">
            <v>18155</v>
          </cell>
          <cell r="R132">
            <v>0</v>
          </cell>
          <cell r="S132">
            <v>7364</v>
          </cell>
          <cell r="T132">
            <v>0</v>
          </cell>
          <cell r="U132">
            <v>61979</v>
          </cell>
          <cell r="V132">
            <v>6685</v>
          </cell>
          <cell r="W132">
            <v>13382</v>
          </cell>
          <cell r="X132">
            <v>57434</v>
          </cell>
          <cell r="Y132">
            <v>0</v>
          </cell>
          <cell r="Z132">
            <v>146052</v>
          </cell>
          <cell r="AA132">
            <v>-1600.95</v>
          </cell>
          <cell r="AB132">
            <v>6824057.4699999997</v>
          </cell>
          <cell r="AD132">
            <v>0</v>
          </cell>
          <cell r="AE132">
            <v>-454183.2</v>
          </cell>
          <cell r="AF132">
            <v>6369874.2699999996</v>
          </cell>
        </row>
        <row r="133">
          <cell r="A133">
            <v>456</v>
          </cell>
          <cell r="B133" t="str">
            <v>Falcon Ridge Public Charter School</v>
          </cell>
          <cell r="C133">
            <v>1720254.65</v>
          </cell>
          <cell r="D133">
            <v>0</v>
          </cell>
          <cell r="E133">
            <v>114807.42</v>
          </cell>
          <cell r="F133">
            <v>9000</v>
          </cell>
          <cell r="G133">
            <v>1768</v>
          </cell>
          <cell r="H133">
            <v>3700</v>
          </cell>
          <cell r="I133">
            <v>0</v>
          </cell>
          <cell r="J133">
            <v>0</v>
          </cell>
          <cell r="K133">
            <v>3000</v>
          </cell>
          <cell r="L133">
            <v>0</v>
          </cell>
          <cell r="M133">
            <v>15000</v>
          </cell>
          <cell r="N133">
            <v>15472</v>
          </cell>
          <cell r="O133">
            <v>0</v>
          </cell>
          <cell r="P133">
            <v>0</v>
          </cell>
          <cell r="Q133">
            <v>6764</v>
          </cell>
          <cell r="R133">
            <v>0</v>
          </cell>
          <cell r="S133">
            <v>0</v>
          </cell>
          <cell r="T133">
            <v>0</v>
          </cell>
          <cell r="U133">
            <v>27905</v>
          </cell>
          <cell r="V133">
            <v>2680</v>
          </cell>
          <cell r="W133">
            <v>5439</v>
          </cell>
          <cell r="X133">
            <v>17290</v>
          </cell>
          <cell r="Y133">
            <v>0</v>
          </cell>
          <cell r="Z133">
            <v>63727</v>
          </cell>
          <cell r="AA133">
            <v>370</v>
          </cell>
          <cell r="AB133">
            <v>2007177.0699999998</v>
          </cell>
          <cell r="AD133">
            <v>0</v>
          </cell>
          <cell r="AE133">
            <v>-114807.42</v>
          </cell>
          <cell r="AF133">
            <v>1892369.65</v>
          </cell>
        </row>
        <row r="134">
          <cell r="A134">
            <v>457</v>
          </cell>
          <cell r="B134" t="str">
            <v>INSPIRE Connections Academy</v>
          </cell>
          <cell r="C134">
            <v>5624417.1600000001</v>
          </cell>
          <cell r="D134">
            <v>0</v>
          </cell>
          <cell r="E134">
            <v>45536.43</v>
          </cell>
          <cell r="F134">
            <v>43657</v>
          </cell>
          <cell r="G134">
            <v>3507</v>
          </cell>
          <cell r="H134">
            <v>0</v>
          </cell>
          <cell r="I134">
            <v>15660</v>
          </cell>
          <cell r="J134">
            <v>976</v>
          </cell>
          <cell r="K134">
            <v>4982</v>
          </cell>
          <cell r="L134">
            <v>0</v>
          </cell>
          <cell r="M134">
            <v>23924</v>
          </cell>
          <cell r="N134">
            <v>33978</v>
          </cell>
          <cell r="O134">
            <v>3638</v>
          </cell>
          <cell r="P134">
            <v>0</v>
          </cell>
          <cell r="Q134">
            <v>22427</v>
          </cell>
          <cell r="R134">
            <v>0</v>
          </cell>
          <cell r="S134">
            <v>53890</v>
          </cell>
          <cell r="T134">
            <v>0</v>
          </cell>
          <cell r="U134">
            <v>43341</v>
          </cell>
          <cell r="V134">
            <v>16162</v>
          </cell>
          <cell r="W134">
            <v>12924</v>
          </cell>
          <cell r="X134">
            <v>55721</v>
          </cell>
          <cell r="Y134">
            <v>0</v>
          </cell>
          <cell r="Z134">
            <v>125285</v>
          </cell>
          <cell r="AA134">
            <v>1207.17</v>
          </cell>
          <cell r="AB134">
            <v>6131232.7599999998</v>
          </cell>
          <cell r="AD134">
            <v>0</v>
          </cell>
          <cell r="AE134">
            <v>-45536.43</v>
          </cell>
          <cell r="AF134">
            <v>6085696.3300000001</v>
          </cell>
        </row>
        <row r="135">
          <cell r="A135">
            <v>458</v>
          </cell>
          <cell r="B135" t="str">
            <v>Liberty Charter School</v>
          </cell>
          <cell r="C135">
            <v>2996878.54</v>
          </cell>
          <cell r="D135">
            <v>0</v>
          </cell>
          <cell r="E135">
            <v>173683.02</v>
          </cell>
          <cell r="F135">
            <v>18000</v>
          </cell>
          <cell r="G135">
            <v>2366</v>
          </cell>
          <cell r="H135">
            <v>0</v>
          </cell>
          <cell r="I135">
            <v>0</v>
          </cell>
          <cell r="J135">
            <v>21060</v>
          </cell>
          <cell r="K135">
            <v>3000</v>
          </cell>
          <cell r="L135">
            <v>0</v>
          </cell>
          <cell r="M135">
            <v>15000</v>
          </cell>
          <cell r="N135">
            <v>15634</v>
          </cell>
          <cell r="O135">
            <v>0</v>
          </cell>
          <cell r="P135">
            <v>0</v>
          </cell>
          <cell r="Q135">
            <v>9255</v>
          </cell>
          <cell r="R135">
            <v>0</v>
          </cell>
          <cell r="S135">
            <v>2864</v>
          </cell>
          <cell r="T135">
            <v>0</v>
          </cell>
          <cell r="U135">
            <v>28040</v>
          </cell>
          <cell r="V135">
            <v>3441</v>
          </cell>
          <cell r="W135">
            <v>7194</v>
          </cell>
          <cell r="X135">
            <v>26133</v>
          </cell>
          <cell r="Y135">
            <v>0</v>
          </cell>
          <cell r="Z135">
            <v>78405</v>
          </cell>
          <cell r="AA135">
            <v>0</v>
          </cell>
          <cell r="AB135">
            <v>3400953.56</v>
          </cell>
          <cell r="AD135">
            <v>0</v>
          </cell>
          <cell r="AE135">
            <v>-173683.02</v>
          </cell>
          <cell r="AF135">
            <v>3227270.54</v>
          </cell>
        </row>
        <row r="136">
          <cell r="A136">
            <v>460</v>
          </cell>
          <cell r="B136" t="str">
            <v>Connor Academy</v>
          </cell>
          <cell r="C136">
            <v>2890646.88</v>
          </cell>
          <cell r="D136">
            <v>0</v>
          </cell>
          <cell r="E136">
            <v>232138.08</v>
          </cell>
          <cell r="F136">
            <v>11340</v>
          </cell>
          <cell r="G136">
            <v>2468</v>
          </cell>
          <cell r="H136">
            <v>0</v>
          </cell>
          <cell r="I136">
            <v>0</v>
          </cell>
          <cell r="J136">
            <v>0</v>
          </cell>
          <cell r="K136">
            <v>3000</v>
          </cell>
          <cell r="L136">
            <v>0</v>
          </cell>
          <cell r="M136">
            <v>15000</v>
          </cell>
          <cell r="N136">
            <v>25584</v>
          </cell>
          <cell r="O136">
            <v>0</v>
          </cell>
          <cell r="P136">
            <v>0</v>
          </cell>
          <cell r="Q136">
            <v>29902</v>
          </cell>
          <cell r="R136">
            <v>0</v>
          </cell>
          <cell r="S136">
            <v>0</v>
          </cell>
          <cell r="T136">
            <v>0</v>
          </cell>
          <cell r="U136">
            <v>36339</v>
          </cell>
          <cell r="V136">
            <v>8631</v>
          </cell>
          <cell r="W136">
            <v>8906</v>
          </cell>
          <cell r="X136">
            <v>34666</v>
          </cell>
          <cell r="Y136">
            <v>0</v>
          </cell>
          <cell r="Z136">
            <v>92362</v>
          </cell>
          <cell r="AA136">
            <v>222.07</v>
          </cell>
          <cell r="AB136">
            <v>3391205.03</v>
          </cell>
          <cell r="AD136">
            <v>0</v>
          </cell>
          <cell r="AE136">
            <v>-232138.08</v>
          </cell>
          <cell r="AF136">
            <v>3159066.9499999997</v>
          </cell>
        </row>
        <row r="137">
          <cell r="A137">
            <v>461</v>
          </cell>
          <cell r="B137" t="str">
            <v>Taylor's Crossing Public Charter School</v>
          </cell>
          <cell r="C137">
            <v>2347328.2199999997</v>
          </cell>
          <cell r="D137">
            <v>0</v>
          </cell>
          <cell r="E137">
            <v>154338.18</v>
          </cell>
          <cell r="F137">
            <v>18000</v>
          </cell>
          <cell r="G137">
            <v>2105</v>
          </cell>
          <cell r="H137">
            <v>5164.43</v>
          </cell>
          <cell r="I137">
            <v>0</v>
          </cell>
          <cell r="J137">
            <v>6895</v>
          </cell>
          <cell r="K137">
            <v>3000</v>
          </cell>
          <cell r="L137">
            <v>0</v>
          </cell>
          <cell r="M137">
            <v>15000</v>
          </cell>
          <cell r="N137">
            <v>18587</v>
          </cell>
          <cell r="O137">
            <v>0</v>
          </cell>
          <cell r="P137">
            <v>0</v>
          </cell>
          <cell r="Q137">
            <v>12459</v>
          </cell>
          <cell r="R137">
            <v>0</v>
          </cell>
          <cell r="S137">
            <v>32219</v>
          </cell>
          <cell r="T137">
            <v>0</v>
          </cell>
          <cell r="U137">
            <v>30503</v>
          </cell>
          <cell r="V137">
            <v>3921</v>
          </cell>
          <cell r="W137">
            <v>6861</v>
          </cell>
          <cell r="X137">
            <v>24434</v>
          </cell>
          <cell r="Y137">
            <v>0</v>
          </cell>
          <cell r="Z137">
            <v>73003</v>
          </cell>
          <cell r="AA137">
            <v>0</v>
          </cell>
          <cell r="AB137">
            <v>2753817.83</v>
          </cell>
          <cell r="AD137">
            <v>0</v>
          </cell>
          <cell r="AE137">
            <v>-154338.18</v>
          </cell>
          <cell r="AF137">
            <v>2599479.65</v>
          </cell>
        </row>
        <row r="138">
          <cell r="A138">
            <v>462</v>
          </cell>
          <cell r="B138" t="str">
            <v>Xavier Charter School</v>
          </cell>
          <cell r="C138">
            <v>4094299.2199999997</v>
          </cell>
          <cell r="D138">
            <v>0</v>
          </cell>
          <cell r="E138">
            <v>294378</v>
          </cell>
          <cell r="F138">
            <v>18000</v>
          </cell>
          <cell r="G138">
            <v>3012</v>
          </cell>
          <cell r="H138">
            <v>5910.73</v>
          </cell>
          <cell r="I138">
            <v>0</v>
          </cell>
          <cell r="J138">
            <v>4512</v>
          </cell>
          <cell r="K138">
            <v>3000</v>
          </cell>
          <cell r="L138">
            <v>0</v>
          </cell>
          <cell r="M138">
            <v>19200</v>
          </cell>
          <cell r="N138">
            <v>34555</v>
          </cell>
          <cell r="O138">
            <v>728</v>
          </cell>
          <cell r="P138">
            <v>0</v>
          </cell>
          <cell r="Q138">
            <v>23494</v>
          </cell>
          <cell r="R138">
            <v>0</v>
          </cell>
          <cell r="S138">
            <v>7364</v>
          </cell>
          <cell r="T138">
            <v>0</v>
          </cell>
          <cell r="U138">
            <v>43822</v>
          </cell>
          <cell r="V138">
            <v>8462</v>
          </cell>
          <cell r="W138">
            <v>11119</v>
          </cell>
          <cell r="X138">
            <v>45760</v>
          </cell>
          <cell r="Y138">
            <v>0</v>
          </cell>
          <cell r="Z138">
            <v>109306</v>
          </cell>
          <cell r="AA138">
            <v>1084</v>
          </cell>
          <cell r="AB138">
            <v>4728005.95</v>
          </cell>
          <cell r="AD138">
            <v>0</v>
          </cell>
          <cell r="AE138">
            <v>-294378</v>
          </cell>
          <cell r="AF138">
            <v>4433627.95</v>
          </cell>
        </row>
        <row r="139">
          <cell r="A139">
            <v>463</v>
          </cell>
          <cell r="B139" t="str">
            <v>Vision Charter School</v>
          </cell>
          <cell r="C139">
            <v>4435351.25</v>
          </cell>
          <cell r="D139">
            <v>0</v>
          </cell>
          <cell r="E139">
            <v>302368.26</v>
          </cell>
          <cell r="F139">
            <v>18000</v>
          </cell>
          <cell r="G139">
            <v>3011</v>
          </cell>
          <cell r="H139">
            <v>0</v>
          </cell>
          <cell r="I139">
            <v>3480</v>
          </cell>
          <cell r="J139">
            <v>17845</v>
          </cell>
          <cell r="K139">
            <v>4070</v>
          </cell>
          <cell r="L139">
            <v>0</v>
          </cell>
          <cell r="M139">
            <v>19191</v>
          </cell>
          <cell r="N139">
            <v>29832</v>
          </cell>
          <cell r="O139">
            <v>1698</v>
          </cell>
          <cell r="P139">
            <v>0</v>
          </cell>
          <cell r="Q139">
            <v>26698</v>
          </cell>
          <cell r="R139">
            <v>0</v>
          </cell>
          <cell r="S139">
            <v>7364</v>
          </cell>
          <cell r="T139">
            <v>0</v>
          </cell>
          <cell r="U139">
            <v>39883</v>
          </cell>
          <cell r="V139">
            <v>8688</v>
          </cell>
          <cell r="W139">
            <v>10622</v>
          </cell>
          <cell r="X139">
            <v>43341</v>
          </cell>
          <cell r="Y139">
            <v>0</v>
          </cell>
          <cell r="Z139">
            <v>108819</v>
          </cell>
          <cell r="AA139">
            <v>302.44</v>
          </cell>
          <cell r="AB139">
            <v>5080563.95</v>
          </cell>
          <cell r="AD139">
            <v>0</v>
          </cell>
          <cell r="AE139">
            <v>-302368.26</v>
          </cell>
          <cell r="AF139">
            <v>4778195.6900000004</v>
          </cell>
        </row>
        <row r="140">
          <cell r="A140">
            <v>464</v>
          </cell>
          <cell r="B140" t="str">
            <v>White Pine Charter School</v>
          </cell>
          <cell r="C140">
            <v>2596182.89</v>
          </cell>
          <cell r="D140">
            <v>0</v>
          </cell>
          <cell r="E140">
            <v>223727.28</v>
          </cell>
          <cell r="F140">
            <v>9000</v>
          </cell>
          <cell r="G140">
            <v>2288</v>
          </cell>
          <cell r="H140">
            <v>565.63</v>
          </cell>
          <cell r="I140">
            <v>0</v>
          </cell>
          <cell r="J140">
            <v>0</v>
          </cell>
          <cell r="K140">
            <v>3595</v>
          </cell>
          <cell r="L140">
            <v>0</v>
          </cell>
          <cell r="M140">
            <v>15000</v>
          </cell>
          <cell r="N140">
            <v>24200</v>
          </cell>
          <cell r="O140">
            <v>243</v>
          </cell>
          <cell r="P140">
            <v>0</v>
          </cell>
          <cell r="Q140">
            <v>29902</v>
          </cell>
          <cell r="R140">
            <v>0</v>
          </cell>
          <cell r="S140">
            <v>0</v>
          </cell>
          <cell r="T140">
            <v>0</v>
          </cell>
          <cell r="U140">
            <v>35184</v>
          </cell>
          <cell r="V140">
            <v>5557</v>
          </cell>
          <cell r="W140">
            <v>7722</v>
          </cell>
          <cell r="X140">
            <v>28804</v>
          </cell>
          <cell r="Y140">
            <v>0</v>
          </cell>
          <cell r="Z140">
            <v>88663</v>
          </cell>
          <cell r="AA140">
            <v>5104.5200000000004</v>
          </cell>
          <cell r="AB140">
            <v>3075738.32</v>
          </cell>
          <cell r="AD140">
            <v>0</v>
          </cell>
          <cell r="AE140">
            <v>-223727.28</v>
          </cell>
          <cell r="AF140">
            <v>2852011.04</v>
          </cell>
        </row>
        <row r="141">
          <cell r="A141">
            <v>465</v>
          </cell>
          <cell r="B141" t="str">
            <v>North Valley Academy</v>
          </cell>
          <cell r="C141">
            <v>1417321.5699999998</v>
          </cell>
          <cell r="D141">
            <v>0</v>
          </cell>
          <cell r="E141">
            <v>93780.42</v>
          </cell>
          <cell r="F141">
            <v>12780</v>
          </cell>
          <cell r="G141">
            <v>1731</v>
          </cell>
          <cell r="H141">
            <v>6600</v>
          </cell>
          <cell r="I141">
            <v>1740</v>
          </cell>
          <cell r="J141">
            <v>295</v>
          </cell>
          <cell r="K141">
            <v>3000</v>
          </cell>
          <cell r="L141">
            <v>0</v>
          </cell>
          <cell r="M141">
            <v>15000</v>
          </cell>
          <cell r="N141">
            <v>16180</v>
          </cell>
          <cell r="O141">
            <v>1698</v>
          </cell>
          <cell r="P141">
            <v>0</v>
          </cell>
          <cell r="Q141">
            <v>16019</v>
          </cell>
          <cell r="R141">
            <v>58000</v>
          </cell>
          <cell r="S141">
            <v>32219</v>
          </cell>
          <cell r="T141">
            <v>0</v>
          </cell>
          <cell r="U141">
            <v>28496</v>
          </cell>
          <cell r="V141">
            <v>4344</v>
          </cell>
          <cell r="W141">
            <v>4770</v>
          </cell>
          <cell r="X141">
            <v>13984</v>
          </cell>
          <cell r="Y141">
            <v>94</v>
          </cell>
          <cell r="Z141">
            <v>58269</v>
          </cell>
          <cell r="AA141">
            <v>0</v>
          </cell>
          <cell r="AB141">
            <v>1786320.9899999998</v>
          </cell>
          <cell r="AD141">
            <v>0</v>
          </cell>
          <cell r="AE141">
            <v>-93780.42</v>
          </cell>
          <cell r="AF141">
            <v>1692540.5699999998</v>
          </cell>
        </row>
        <row r="142">
          <cell r="A142">
            <v>466</v>
          </cell>
          <cell r="B142" t="str">
            <v>iSucceed Virtual High School</v>
          </cell>
          <cell r="C142">
            <v>3682748</v>
          </cell>
          <cell r="D142">
            <v>0</v>
          </cell>
          <cell r="E142">
            <v>51428.480000000003</v>
          </cell>
          <cell r="F142">
            <v>39760</v>
          </cell>
          <cell r="G142">
            <v>2773</v>
          </cell>
          <cell r="H142">
            <v>5380</v>
          </cell>
          <cell r="I142">
            <v>6960</v>
          </cell>
          <cell r="J142">
            <v>0</v>
          </cell>
          <cell r="K142">
            <v>3000</v>
          </cell>
          <cell r="L142">
            <v>0</v>
          </cell>
          <cell r="M142">
            <v>16920</v>
          </cell>
          <cell r="N142">
            <v>18748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53890</v>
          </cell>
          <cell r="T142">
            <v>0</v>
          </cell>
          <cell r="U142">
            <v>30637</v>
          </cell>
          <cell r="V142">
            <v>5472</v>
          </cell>
          <cell r="W142">
            <v>7458</v>
          </cell>
          <cell r="X142">
            <v>28836</v>
          </cell>
          <cell r="Y142">
            <v>0</v>
          </cell>
          <cell r="Z142">
            <v>87065</v>
          </cell>
          <cell r="AA142">
            <v>0</v>
          </cell>
          <cell r="AB142">
            <v>4041075.48</v>
          </cell>
          <cell r="AD142">
            <v>0</v>
          </cell>
          <cell r="AE142">
            <v>-51428.480000000003</v>
          </cell>
          <cell r="AF142">
            <v>3989647</v>
          </cell>
        </row>
        <row r="143">
          <cell r="A143">
            <v>468</v>
          </cell>
          <cell r="B143" t="str">
            <v xml:space="preserve"> School</v>
          </cell>
          <cell r="C143">
            <v>1742865.9700000002</v>
          </cell>
          <cell r="D143">
            <v>0</v>
          </cell>
          <cell r="E143">
            <v>117751.2</v>
          </cell>
          <cell r="F143">
            <v>9000</v>
          </cell>
          <cell r="G143">
            <v>1832</v>
          </cell>
          <cell r="H143">
            <v>3700</v>
          </cell>
          <cell r="I143">
            <v>0</v>
          </cell>
          <cell r="J143">
            <v>0</v>
          </cell>
          <cell r="K143">
            <v>3317</v>
          </cell>
          <cell r="L143">
            <v>0</v>
          </cell>
          <cell r="M143">
            <v>15000</v>
          </cell>
          <cell r="N143">
            <v>23805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34853</v>
          </cell>
          <cell r="V143">
            <v>8039</v>
          </cell>
          <cell r="W143">
            <v>4740</v>
          </cell>
          <cell r="X143">
            <v>13842</v>
          </cell>
          <cell r="Y143">
            <v>1265</v>
          </cell>
          <cell r="Z143">
            <v>63524</v>
          </cell>
          <cell r="AA143">
            <v>5555.4</v>
          </cell>
          <cell r="AB143">
            <v>2049089.57</v>
          </cell>
          <cell r="AD143">
            <v>0</v>
          </cell>
          <cell r="AE143">
            <v>-117751.2</v>
          </cell>
          <cell r="AF143">
            <v>1931338.37</v>
          </cell>
        </row>
        <row r="144">
          <cell r="A144">
            <v>469</v>
          </cell>
          <cell r="B144" t="str">
            <v>Idaho Connects Online (ICON)</v>
          </cell>
          <cell r="C144">
            <v>2366786.2400000002</v>
          </cell>
          <cell r="D144">
            <v>0</v>
          </cell>
          <cell r="E144">
            <v>21270.47</v>
          </cell>
          <cell r="F144">
            <v>18000</v>
          </cell>
          <cell r="G144">
            <v>2077</v>
          </cell>
          <cell r="H144">
            <v>0</v>
          </cell>
          <cell r="I144">
            <v>0</v>
          </cell>
          <cell r="J144">
            <v>0</v>
          </cell>
          <cell r="K144">
            <v>3000</v>
          </cell>
          <cell r="L144">
            <v>0</v>
          </cell>
          <cell r="M144">
            <v>15000</v>
          </cell>
          <cell r="N144">
            <v>16686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32219</v>
          </cell>
          <cell r="T144">
            <v>0</v>
          </cell>
          <cell r="U144">
            <v>28918</v>
          </cell>
          <cell r="V144">
            <v>2426</v>
          </cell>
          <cell r="W144">
            <v>4476</v>
          </cell>
          <cell r="X144">
            <v>12751</v>
          </cell>
          <cell r="Y144">
            <v>0</v>
          </cell>
          <cell r="Z144">
            <v>59247</v>
          </cell>
          <cell r="AA144">
            <v>0</v>
          </cell>
          <cell r="AB144">
            <v>2582856.7100000004</v>
          </cell>
          <cell r="AD144">
            <v>0</v>
          </cell>
          <cell r="AE144">
            <v>-21270.47</v>
          </cell>
          <cell r="AF144">
            <v>2561586.2400000002</v>
          </cell>
        </row>
        <row r="145">
          <cell r="A145">
            <v>470</v>
          </cell>
          <cell r="B145" t="str">
            <v>Kootenai Bridge Academy</v>
          </cell>
          <cell r="C145">
            <v>1858783</v>
          </cell>
          <cell r="D145">
            <v>0</v>
          </cell>
          <cell r="E145">
            <v>75276.66</v>
          </cell>
          <cell r="F145">
            <v>19916</v>
          </cell>
          <cell r="G145">
            <v>1921</v>
          </cell>
          <cell r="H145">
            <v>0</v>
          </cell>
          <cell r="I145">
            <v>15660</v>
          </cell>
          <cell r="J145">
            <v>0</v>
          </cell>
          <cell r="K145">
            <v>3000</v>
          </cell>
          <cell r="L145">
            <v>0</v>
          </cell>
          <cell r="M145">
            <v>15000</v>
          </cell>
          <cell r="N145">
            <v>6624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20524</v>
          </cell>
          <cell r="V145">
            <v>1015</v>
          </cell>
          <cell r="W145">
            <v>4579</v>
          </cell>
          <cell r="X145">
            <v>13437</v>
          </cell>
          <cell r="Y145">
            <v>0</v>
          </cell>
          <cell r="Z145">
            <v>58292</v>
          </cell>
          <cell r="AA145">
            <v>0</v>
          </cell>
          <cell r="AB145">
            <v>2094027.66</v>
          </cell>
          <cell r="AD145">
            <v>0</v>
          </cell>
          <cell r="AE145">
            <v>-75276.66</v>
          </cell>
          <cell r="AF145">
            <v>2018751</v>
          </cell>
        </row>
        <row r="146">
          <cell r="A146">
            <v>472</v>
          </cell>
          <cell r="B146" t="str">
            <v>Palouse Prairie Charter School</v>
          </cell>
          <cell r="C146">
            <v>1068514.55</v>
          </cell>
          <cell r="D146">
            <v>0</v>
          </cell>
          <cell r="E146">
            <v>76958.820000000007</v>
          </cell>
          <cell r="F146">
            <v>9000</v>
          </cell>
          <cell r="G146">
            <v>1537</v>
          </cell>
          <cell r="H146">
            <v>4300</v>
          </cell>
          <cell r="I146">
            <v>0</v>
          </cell>
          <cell r="J146">
            <v>0</v>
          </cell>
          <cell r="K146">
            <v>3278</v>
          </cell>
          <cell r="L146">
            <v>0</v>
          </cell>
          <cell r="M146">
            <v>15000</v>
          </cell>
          <cell r="N146">
            <v>12620</v>
          </cell>
          <cell r="O146">
            <v>0</v>
          </cell>
          <cell r="P146">
            <v>0</v>
          </cell>
          <cell r="Q146">
            <v>11747</v>
          </cell>
          <cell r="R146">
            <v>0</v>
          </cell>
          <cell r="S146">
            <v>0</v>
          </cell>
          <cell r="T146">
            <v>0</v>
          </cell>
          <cell r="U146">
            <v>25527</v>
          </cell>
          <cell r="V146">
            <v>2031</v>
          </cell>
          <cell r="W146">
            <v>4333</v>
          </cell>
          <cell r="X146">
            <v>11793</v>
          </cell>
          <cell r="Y146">
            <v>0</v>
          </cell>
          <cell r="Z146">
            <v>54390</v>
          </cell>
          <cell r="AA146">
            <v>0</v>
          </cell>
          <cell r="AB146">
            <v>1301029.3700000001</v>
          </cell>
          <cell r="AD146">
            <v>0</v>
          </cell>
          <cell r="AE146">
            <v>-76958.820000000007</v>
          </cell>
          <cell r="AF146">
            <v>1224070.55</v>
          </cell>
        </row>
        <row r="147">
          <cell r="A147">
            <v>473</v>
          </cell>
          <cell r="B147" t="str">
            <v>The Village Charter School</v>
          </cell>
          <cell r="C147">
            <v>2427558.14</v>
          </cell>
          <cell r="D147">
            <v>0</v>
          </cell>
          <cell r="E147">
            <v>204802.98</v>
          </cell>
          <cell r="F147">
            <v>9000</v>
          </cell>
          <cell r="G147">
            <v>2301</v>
          </cell>
          <cell r="H147">
            <v>6600</v>
          </cell>
          <cell r="I147">
            <v>0</v>
          </cell>
          <cell r="J147">
            <v>0</v>
          </cell>
          <cell r="K147">
            <v>3000</v>
          </cell>
          <cell r="L147">
            <v>0</v>
          </cell>
          <cell r="M147">
            <v>15000</v>
          </cell>
          <cell r="N147">
            <v>26515</v>
          </cell>
          <cell r="O147">
            <v>0</v>
          </cell>
          <cell r="P147">
            <v>0</v>
          </cell>
          <cell r="Q147">
            <v>21003</v>
          </cell>
          <cell r="R147">
            <v>0</v>
          </cell>
          <cell r="S147">
            <v>0</v>
          </cell>
          <cell r="T147">
            <v>0</v>
          </cell>
          <cell r="U147">
            <v>37114</v>
          </cell>
          <cell r="V147">
            <v>7616</v>
          </cell>
          <cell r="W147">
            <v>7112</v>
          </cell>
          <cell r="X147">
            <v>25911</v>
          </cell>
          <cell r="Y147">
            <v>0</v>
          </cell>
          <cell r="Z147">
            <v>85290</v>
          </cell>
          <cell r="AA147">
            <v>4764.28</v>
          </cell>
          <cell r="AB147">
            <v>2883587.4</v>
          </cell>
          <cell r="AD147">
            <v>0</v>
          </cell>
          <cell r="AE147">
            <v>-204802.98</v>
          </cell>
          <cell r="AF147">
            <v>2678784.42</v>
          </cell>
        </row>
        <row r="148">
          <cell r="A148">
            <v>474</v>
          </cell>
          <cell r="B148" t="str">
            <v>Monticello Montessori Charter School</v>
          </cell>
          <cell r="C148">
            <v>1219974.1499999999</v>
          </cell>
          <cell r="D148">
            <v>0</v>
          </cell>
          <cell r="E148">
            <v>97565.28</v>
          </cell>
          <cell r="F148">
            <v>9000</v>
          </cell>
          <cell r="G148">
            <v>1587</v>
          </cell>
          <cell r="H148">
            <v>1692.32</v>
          </cell>
          <cell r="I148">
            <v>0</v>
          </cell>
          <cell r="J148">
            <v>0</v>
          </cell>
          <cell r="K148">
            <v>3555</v>
          </cell>
          <cell r="L148">
            <v>0</v>
          </cell>
          <cell r="M148">
            <v>15000</v>
          </cell>
          <cell r="N148">
            <v>11114</v>
          </cell>
          <cell r="O148">
            <v>0</v>
          </cell>
          <cell r="P148">
            <v>0</v>
          </cell>
          <cell r="Q148">
            <v>19579</v>
          </cell>
          <cell r="R148">
            <v>0</v>
          </cell>
          <cell r="S148">
            <v>0</v>
          </cell>
          <cell r="T148">
            <v>0</v>
          </cell>
          <cell r="U148">
            <v>24270</v>
          </cell>
          <cell r="V148">
            <v>3300</v>
          </cell>
          <cell r="W148">
            <v>4380</v>
          </cell>
          <cell r="X148">
            <v>12064</v>
          </cell>
          <cell r="Y148">
            <v>0</v>
          </cell>
          <cell r="Z148">
            <v>59290</v>
          </cell>
          <cell r="AA148">
            <v>0</v>
          </cell>
          <cell r="AB148">
            <v>1482370.75</v>
          </cell>
          <cell r="AD148">
            <v>0</v>
          </cell>
          <cell r="AE148">
            <v>-97565.28</v>
          </cell>
          <cell r="AF148">
            <v>1384805.47</v>
          </cell>
        </row>
        <row r="149">
          <cell r="A149">
            <v>475</v>
          </cell>
          <cell r="B149" t="str">
            <v>Sage International School of Boise</v>
          </cell>
          <cell r="C149">
            <v>5509023.6799999997</v>
          </cell>
          <cell r="D149">
            <v>0</v>
          </cell>
          <cell r="E149">
            <v>417596.22</v>
          </cell>
          <cell r="F149">
            <v>24462</v>
          </cell>
          <cell r="G149">
            <v>3688</v>
          </cell>
          <cell r="H149">
            <v>4000</v>
          </cell>
          <cell r="I149">
            <v>0</v>
          </cell>
          <cell r="J149">
            <v>18445</v>
          </cell>
          <cell r="K149">
            <v>3000</v>
          </cell>
          <cell r="L149">
            <v>0</v>
          </cell>
          <cell r="M149">
            <v>25647</v>
          </cell>
          <cell r="N149">
            <v>70929</v>
          </cell>
          <cell r="O149">
            <v>3638</v>
          </cell>
          <cell r="P149">
            <v>0</v>
          </cell>
          <cell r="Q149">
            <v>21359</v>
          </cell>
          <cell r="R149">
            <v>0</v>
          </cell>
          <cell r="S149">
            <v>7364</v>
          </cell>
          <cell r="T149">
            <v>0</v>
          </cell>
          <cell r="U149">
            <v>74160</v>
          </cell>
          <cell r="V149">
            <v>12862</v>
          </cell>
          <cell r="W149">
            <v>14347</v>
          </cell>
          <cell r="X149">
            <v>62347</v>
          </cell>
          <cell r="Y149">
            <v>0</v>
          </cell>
          <cell r="Z149">
            <v>137280</v>
          </cell>
          <cell r="AA149">
            <v>-40.81</v>
          </cell>
          <cell r="AB149">
            <v>6410107.0899999999</v>
          </cell>
          <cell r="AD149">
            <v>0</v>
          </cell>
          <cell r="AE149">
            <v>-417596.22</v>
          </cell>
          <cell r="AF149">
            <v>5992510.8700000001</v>
          </cell>
        </row>
        <row r="150">
          <cell r="A150">
            <v>476</v>
          </cell>
          <cell r="B150" t="str">
            <v>Another Choice Virtual Charter School</v>
          </cell>
          <cell r="C150">
            <v>3564295.04</v>
          </cell>
          <cell r="D150">
            <v>0</v>
          </cell>
          <cell r="E150">
            <v>126387.01</v>
          </cell>
          <cell r="F150">
            <v>25617</v>
          </cell>
          <cell r="G150">
            <v>2744</v>
          </cell>
          <cell r="H150">
            <v>0</v>
          </cell>
          <cell r="I150">
            <v>29580</v>
          </cell>
          <cell r="J150">
            <v>2710</v>
          </cell>
          <cell r="K150">
            <v>3000</v>
          </cell>
          <cell r="L150">
            <v>0</v>
          </cell>
          <cell r="M150">
            <v>16642</v>
          </cell>
          <cell r="N150">
            <v>29892</v>
          </cell>
          <cell r="O150">
            <v>1698</v>
          </cell>
          <cell r="P150">
            <v>0</v>
          </cell>
          <cell r="Q150">
            <v>6408</v>
          </cell>
          <cell r="R150">
            <v>0</v>
          </cell>
          <cell r="S150">
            <v>7364</v>
          </cell>
          <cell r="T150">
            <v>0</v>
          </cell>
          <cell r="U150">
            <v>39933</v>
          </cell>
          <cell r="V150">
            <v>10126</v>
          </cell>
          <cell r="W150">
            <v>8175</v>
          </cell>
          <cell r="X150">
            <v>31106</v>
          </cell>
          <cell r="Y150">
            <v>0</v>
          </cell>
          <cell r="Z150">
            <v>88986</v>
          </cell>
          <cell r="AA150">
            <v>0</v>
          </cell>
          <cell r="AB150">
            <v>3994663.05</v>
          </cell>
          <cell r="AD150">
            <v>0</v>
          </cell>
          <cell r="AE150">
            <v>-126387.01</v>
          </cell>
          <cell r="AF150">
            <v>3868276.04</v>
          </cell>
        </row>
        <row r="151">
          <cell r="A151">
            <v>477</v>
          </cell>
          <cell r="B151" t="str">
            <v>Blackfoot Charter Community Learning Ctr</v>
          </cell>
          <cell r="C151">
            <v>2996655.76</v>
          </cell>
          <cell r="D151">
            <v>0</v>
          </cell>
          <cell r="E151">
            <v>267883.98</v>
          </cell>
          <cell r="F151">
            <v>9000</v>
          </cell>
          <cell r="G151">
            <v>2584</v>
          </cell>
          <cell r="H151">
            <v>6600</v>
          </cell>
          <cell r="I151">
            <v>0</v>
          </cell>
          <cell r="J151">
            <v>0</v>
          </cell>
          <cell r="K151">
            <v>3833</v>
          </cell>
          <cell r="L151">
            <v>0</v>
          </cell>
          <cell r="M151">
            <v>15111</v>
          </cell>
          <cell r="N151">
            <v>36506</v>
          </cell>
          <cell r="O151">
            <v>4123</v>
          </cell>
          <cell r="P151">
            <v>0</v>
          </cell>
          <cell r="Q151">
            <v>38090</v>
          </cell>
          <cell r="R151">
            <v>0</v>
          </cell>
          <cell r="S151">
            <v>0</v>
          </cell>
          <cell r="T151">
            <v>0</v>
          </cell>
          <cell r="U151">
            <v>45450</v>
          </cell>
          <cell r="V151">
            <v>11226</v>
          </cell>
          <cell r="W151">
            <v>9543</v>
          </cell>
          <cell r="X151">
            <v>38006</v>
          </cell>
          <cell r="Y151">
            <v>0</v>
          </cell>
          <cell r="Z151">
            <v>101278</v>
          </cell>
          <cell r="AA151">
            <v>1721.82</v>
          </cell>
          <cell r="AB151">
            <v>3587611.5599999996</v>
          </cell>
          <cell r="AD151">
            <v>0</v>
          </cell>
          <cell r="AE151">
            <v>-267883.98</v>
          </cell>
          <cell r="AF151">
            <v>3319727.5799999996</v>
          </cell>
        </row>
        <row r="152">
          <cell r="A152">
            <v>478</v>
          </cell>
          <cell r="B152" t="str">
            <v>Legacy Charter School</v>
          </cell>
          <cell r="C152">
            <v>1762260.0699999998</v>
          </cell>
          <cell r="D152">
            <v>0</v>
          </cell>
          <cell r="E152">
            <v>125741.46</v>
          </cell>
          <cell r="F152">
            <v>9000</v>
          </cell>
          <cell r="G152">
            <v>1852</v>
          </cell>
          <cell r="H152">
            <v>0</v>
          </cell>
          <cell r="I152">
            <v>0</v>
          </cell>
          <cell r="J152">
            <v>0</v>
          </cell>
          <cell r="K152">
            <v>3000</v>
          </cell>
          <cell r="L152">
            <v>0</v>
          </cell>
          <cell r="M152">
            <v>15000</v>
          </cell>
          <cell r="N152">
            <v>10517</v>
          </cell>
          <cell r="O152">
            <v>0</v>
          </cell>
          <cell r="P152">
            <v>0</v>
          </cell>
          <cell r="Q152">
            <v>8543</v>
          </cell>
          <cell r="R152">
            <v>0</v>
          </cell>
          <cell r="S152">
            <v>0</v>
          </cell>
          <cell r="T152">
            <v>0</v>
          </cell>
          <cell r="U152">
            <v>23772</v>
          </cell>
          <cell r="V152">
            <v>4005</v>
          </cell>
          <cell r="W152">
            <v>5902</v>
          </cell>
          <cell r="X152">
            <v>19668</v>
          </cell>
          <cell r="Y152">
            <v>0</v>
          </cell>
          <cell r="Z152">
            <v>66635</v>
          </cell>
          <cell r="AA152">
            <v>0</v>
          </cell>
          <cell r="AB152">
            <v>2055895.5299999998</v>
          </cell>
          <cell r="AD152">
            <v>0</v>
          </cell>
          <cell r="AE152">
            <v>-125741.46</v>
          </cell>
          <cell r="AF152">
            <v>1930154.0699999998</v>
          </cell>
        </row>
        <row r="153">
          <cell r="A153">
            <v>479</v>
          </cell>
          <cell r="B153" t="str">
            <v>Heritage Academy</v>
          </cell>
          <cell r="C153">
            <v>1258403.17</v>
          </cell>
          <cell r="D153">
            <v>0</v>
          </cell>
          <cell r="E153">
            <v>72332.88</v>
          </cell>
          <cell r="F153">
            <v>9000</v>
          </cell>
          <cell r="G153">
            <v>1555</v>
          </cell>
          <cell r="H153">
            <v>5700</v>
          </cell>
          <cell r="I153">
            <v>0</v>
          </cell>
          <cell r="J153">
            <v>0</v>
          </cell>
          <cell r="K153">
            <v>3396</v>
          </cell>
          <cell r="L153">
            <v>0</v>
          </cell>
          <cell r="M153">
            <v>15000</v>
          </cell>
          <cell r="N153">
            <v>13045</v>
          </cell>
          <cell r="O153">
            <v>4123</v>
          </cell>
          <cell r="P153">
            <v>0</v>
          </cell>
          <cell r="Q153">
            <v>18155</v>
          </cell>
          <cell r="R153">
            <v>0</v>
          </cell>
          <cell r="S153">
            <v>0</v>
          </cell>
          <cell r="T153">
            <v>0</v>
          </cell>
          <cell r="U153">
            <v>25672</v>
          </cell>
          <cell r="V153">
            <v>5698</v>
          </cell>
          <cell r="W153">
            <v>3909</v>
          </cell>
          <cell r="X153">
            <v>9879</v>
          </cell>
          <cell r="Y153">
            <v>0</v>
          </cell>
          <cell r="Z153">
            <v>53688</v>
          </cell>
          <cell r="AA153">
            <v>243.12</v>
          </cell>
          <cell r="AB153">
            <v>1499799.17</v>
          </cell>
          <cell r="AD153">
            <v>0</v>
          </cell>
          <cell r="AE153">
            <v>-72332.88</v>
          </cell>
          <cell r="AF153">
            <v>1427466.29</v>
          </cell>
        </row>
        <row r="154">
          <cell r="A154">
            <v>480</v>
          </cell>
          <cell r="B154" t="str">
            <v>STEM Charter Academy</v>
          </cell>
          <cell r="C154">
            <v>2924945.52</v>
          </cell>
          <cell r="D154">
            <v>0</v>
          </cell>
          <cell r="E154">
            <v>222045.12</v>
          </cell>
          <cell r="F154">
            <v>16560</v>
          </cell>
          <cell r="G154">
            <v>2495</v>
          </cell>
          <cell r="H154">
            <v>0</v>
          </cell>
          <cell r="I154">
            <v>1740</v>
          </cell>
          <cell r="J154">
            <v>304</v>
          </cell>
          <cell r="K154">
            <v>4269</v>
          </cell>
          <cell r="L154">
            <v>0</v>
          </cell>
          <cell r="M154">
            <v>15000</v>
          </cell>
          <cell r="N154">
            <v>23683</v>
          </cell>
          <cell r="O154">
            <v>0</v>
          </cell>
          <cell r="P154">
            <v>0</v>
          </cell>
          <cell r="Q154">
            <v>14239</v>
          </cell>
          <cell r="R154">
            <v>0</v>
          </cell>
          <cell r="S154">
            <v>32219</v>
          </cell>
          <cell r="T154">
            <v>0</v>
          </cell>
          <cell r="U154">
            <v>34754</v>
          </cell>
          <cell r="V154">
            <v>2482</v>
          </cell>
          <cell r="W154">
            <v>7908</v>
          </cell>
          <cell r="X154">
            <v>29908</v>
          </cell>
          <cell r="Y154">
            <v>0</v>
          </cell>
          <cell r="Z154">
            <v>90591</v>
          </cell>
          <cell r="AA154">
            <v>0</v>
          </cell>
          <cell r="AB154">
            <v>3423142.64</v>
          </cell>
          <cell r="AD154">
            <v>0</v>
          </cell>
          <cell r="AE154">
            <v>-222045.12</v>
          </cell>
          <cell r="AF154">
            <v>3201097.52</v>
          </cell>
        </row>
        <row r="155">
          <cell r="A155">
            <v>481</v>
          </cell>
          <cell r="B155" t="str">
            <v>Heritage Community Charter School</v>
          </cell>
          <cell r="C155">
            <v>2648772.3699999996</v>
          </cell>
          <cell r="D155">
            <v>0</v>
          </cell>
          <cell r="E155">
            <v>207326.22</v>
          </cell>
          <cell r="F155">
            <v>9000</v>
          </cell>
          <cell r="G155">
            <v>2270</v>
          </cell>
          <cell r="H155">
            <v>0</v>
          </cell>
          <cell r="I155">
            <v>0</v>
          </cell>
          <cell r="J155">
            <v>0</v>
          </cell>
          <cell r="K155">
            <v>3000</v>
          </cell>
          <cell r="L155">
            <v>0</v>
          </cell>
          <cell r="M155">
            <v>15000</v>
          </cell>
          <cell r="N155">
            <v>25281</v>
          </cell>
          <cell r="O155">
            <v>28133</v>
          </cell>
          <cell r="P155">
            <v>10000</v>
          </cell>
          <cell r="Q155">
            <v>35598</v>
          </cell>
          <cell r="R155">
            <v>0</v>
          </cell>
          <cell r="S155">
            <v>0</v>
          </cell>
          <cell r="T155">
            <v>0</v>
          </cell>
          <cell r="U155">
            <v>36087</v>
          </cell>
          <cell r="V155">
            <v>12862</v>
          </cell>
          <cell r="W155">
            <v>8372</v>
          </cell>
          <cell r="X155">
            <v>32015</v>
          </cell>
          <cell r="Y155">
            <v>0</v>
          </cell>
          <cell r="Z155">
            <v>85917</v>
          </cell>
          <cell r="AA155">
            <v>50.68</v>
          </cell>
          <cell r="AB155">
            <v>3159684.27</v>
          </cell>
          <cell r="AD155">
            <v>0</v>
          </cell>
          <cell r="AE155">
            <v>-207326.22</v>
          </cell>
          <cell r="AF155">
            <v>2952358.05</v>
          </cell>
        </row>
        <row r="156">
          <cell r="A156">
            <v>482</v>
          </cell>
          <cell r="B156" t="str">
            <v>American Heritage Charter School</v>
          </cell>
          <cell r="C156">
            <v>1995643.94</v>
          </cell>
          <cell r="D156">
            <v>0</v>
          </cell>
          <cell r="E156">
            <v>152235.48000000001</v>
          </cell>
          <cell r="F156">
            <v>16200</v>
          </cell>
          <cell r="G156">
            <v>2037</v>
          </cell>
          <cell r="H156">
            <v>6600</v>
          </cell>
          <cell r="I156">
            <v>0</v>
          </cell>
          <cell r="J156">
            <v>0</v>
          </cell>
          <cell r="K156">
            <v>3000</v>
          </cell>
          <cell r="L156">
            <v>0</v>
          </cell>
          <cell r="M156">
            <v>15000</v>
          </cell>
          <cell r="N156">
            <v>20427</v>
          </cell>
          <cell r="O156">
            <v>0</v>
          </cell>
          <cell r="P156">
            <v>0</v>
          </cell>
          <cell r="Q156">
            <v>12815</v>
          </cell>
          <cell r="R156">
            <v>57000</v>
          </cell>
          <cell r="S156">
            <v>32219</v>
          </cell>
          <cell r="T156">
            <v>0</v>
          </cell>
          <cell r="U156">
            <v>32040</v>
          </cell>
          <cell r="V156">
            <v>2905</v>
          </cell>
          <cell r="W156">
            <v>6234</v>
          </cell>
          <cell r="X156">
            <v>21440</v>
          </cell>
          <cell r="Y156">
            <v>0</v>
          </cell>
          <cell r="Z156">
            <v>72404</v>
          </cell>
          <cell r="AA156">
            <v>0</v>
          </cell>
          <cell r="AB156">
            <v>2448200.42</v>
          </cell>
          <cell r="AD156">
            <v>0</v>
          </cell>
          <cell r="AE156">
            <v>-152235.48000000001</v>
          </cell>
          <cell r="AF156">
            <v>2295964.94</v>
          </cell>
        </row>
        <row r="157">
          <cell r="A157">
            <v>483</v>
          </cell>
          <cell r="B157" t="str">
            <v>Chief Tahgee Elementary Academy</v>
          </cell>
          <cell r="C157">
            <v>614129.39</v>
          </cell>
          <cell r="D157">
            <v>0</v>
          </cell>
          <cell r="E157">
            <v>36166.44</v>
          </cell>
          <cell r="F157">
            <v>0</v>
          </cell>
          <cell r="G157">
            <v>1264</v>
          </cell>
          <cell r="H157">
            <v>6600</v>
          </cell>
          <cell r="I157">
            <v>0</v>
          </cell>
          <cell r="J157">
            <v>0</v>
          </cell>
          <cell r="K157">
            <v>3000</v>
          </cell>
          <cell r="L157">
            <v>0</v>
          </cell>
          <cell r="M157">
            <v>9000</v>
          </cell>
          <cell r="N157">
            <v>9152</v>
          </cell>
          <cell r="O157">
            <v>0</v>
          </cell>
          <cell r="P157">
            <v>0</v>
          </cell>
          <cell r="Q157">
            <v>16375</v>
          </cell>
          <cell r="R157">
            <v>0</v>
          </cell>
          <cell r="S157">
            <v>0</v>
          </cell>
          <cell r="T157">
            <v>0</v>
          </cell>
          <cell r="U157">
            <v>22633</v>
          </cell>
          <cell r="V157">
            <v>1664</v>
          </cell>
          <cell r="W157">
            <v>3063</v>
          </cell>
          <cell r="X157">
            <v>5415</v>
          </cell>
          <cell r="Y157">
            <v>0</v>
          </cell>
          <cell r="Z157">
            <v>38058</v>
          </cell>
          <cell r="AA157">
            <v>12739.46</v>
          </cell>
          <cell r="AB157">
            <v>779259.29</v>
          </cell>
          <cell r="AD157">
            <v>0</v>
          </cell>
          <cell r="AE157">
            <v>-36166.44</v>
          </cell>
          <cell r="AF157">
            <v>743092.85000000009</v>
          </cell>
        </row>
        <row r="158">
          <cell r="A158">
            <v>485</v>
          </cell>
          <cell r="B158" t="str">
            <v>Bingham Academy</v>
          </cell>
          <cell r="C158">
            <v>1138298.81</v>
          </cell>
          <cell r="D158">
            <v>0</v>
          </cell>
          <cell r="E158">
            <v>49623.72</v>
          </cell>
          <cell r="F158">
            <v>18000</v>
          </cell>
          <cell r="G158">
            <v>1483</v>
          </cell>
          <cell r="H158">
            <v>6600</v>
          </cell>
          <cell r="I158">
            <v>0</v>
          </cell>
          <cell r="J158">
            <v>1995</v>
          </cell>
          <cell r="K158">
            <v>3000</v>
          </cell>
          <cell r="L158">
            <v>0</v>
          </cell>
          <cell r="M158">
            <v>12000</v>
          </cell>
          <cell r="N158">
            <v>11377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2864</v>
          </cell>
          <cell r="T158">
            <v>0</v>
          </cell>
          <cell r="U158">
            <v>24489</v>
          </cell>
          <cell r="V158">
            <v>621</v>
          </cell>
          <cell r="W158">
            <v>3433</v>
          </cell>
          <cell r="X158">
            <v>7220</v>
          </cell>
          <cell r="Y158">
            <v>0</v>
          </cell>
          <cell r="Z158">
            <v>48077</v>
          </cell>
          <cell r="AA158">
            <v>0</v>
          </cell>
          <cell r="AB158">
            <v>1329081.53</v>
          </cell>
          <cell r="AD158">
            <v>0</v>
          </cell>
          <cell r="AE158">
            <v>-49623.72</v>
          </cell>
          <cell r="AF158">
            <v>1279457.81</v>
          </cell>
        </row>
        <row r="159">
          <cell r="A159">
            <v>486</v>
          </cell>
          <cell r="B159" t="str">
            <v>Upper Carmen Charter School</v>
          </cell>
          <cell r="C159">
            <v>749381.44</v>
          </cell>
          <cell r="D159">
            <v>0</v>
          </cell>
          <cell r="E159">
            <v>42474.54</v>
          </cell>
          <cell r="F159">
            <v>9000</v>
          </cell>
          <cell r="G159">
            <v>1340</v>
          </cell>
          <cell r="H159">
            <v>0</v>
          </cell>
          <cell r="I159">
            <v>1740</v>
          </cell>
          <cell r="J159">
            <v>0</v>
          </cell>
          <cell r="K159">
            <v>3000</v>
          </cell>
          <cell r="L159">
            <v>0</v>
          </cell>
          <cell r="M159">
            <v>9000</v>
          </cell>
          <cell r="N159">
            <v>7757</v>
          </cell>
          <cell r="O159">
            <v>0</v>
          </cell>
          <cell r="P159">
            <v>0</v>
          </cell>
          <cell r="Q159">
            <v>1068</v>
          </cell>
          <cell r="R159">
            <v>0</v>
          </cell>
          <cell r="S159">
            <v>0</v>
          </cell>
          <cell r="T159">
            <v>0</v>
          </cell>
          <cell r="U159">
            <v>21471</v>
          </cell>
          <cell r="V159">
            <v>1213</v>
          </cell>
          <cell r="W159">
            <v>3370</v>
          </cell>
          <cell r="X159">
            <v>7060</v>
          </cell>
          <cell r="Y159">
            <v>0</v>
          </cell>
          <cell r="Z159">
            <v>46315</v>
          </cell>
          <cell r="AA159">
            <v>0</v>
          </cell>
          <cell r="AB159">
            <v>904189.98</v>
          </cell>
          <cell r="AD159">
            <v>0</v>
          </cell>
          <cell r="AE159">
            <v>-42474.54</v>
          </cell>
          <cell r="AF159">
            <v>861715.44</v>
          </cell>
        </row>
        <row r="160">
          <cell r="A160">
            <v>487</v>
          </cell>
          <cell r="B160" t="str">
            <v>Forrest M. Bird Charter School</v>
          </cell>
          <cell r="C160">
            <v>2421533.86</v>
          </cell>
          <cell r="D160">
            <v>0</v>
          </cell>
          <cell r="E160">
            <v>133311.18</v>
          </cell>
          <cell r="F160">
            <v>18000</v>
          </cell>
          <cell r="G160">
            <v>2156</v>
          </cell>
          <cell r="H160">
            <v>0</v>
          </cell>
          <cell r="I160">
            <v>3480</v>
          </cell>
          <cell r="J160">
            <v>4950</v>
          </cell>
          <cell r="K160">
            <v>3317</v>
          </cell>
          <cell r="L160">
            <v>0</v>
          </cell>
          <cell r="M160">
            <v>15000</v>
          </cell>
          <cell r="N160">
            <v>23411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7364</v>
          </cell>
          <cell r="T160">
            <v>0</v>
          </cell>
          <cell r="U160">
            <v>34526</v>
          </cell>
          <cell r="V160">
            <v>5359</v>
          </cell>
          <cell r="W160">
            <v>6223</v>
          </cell>
          <cell r="X160">
            <v>21136</v>
          </cell>
          <cell r="Y160">
            <v>0</v>
          </cell>
          <cell r="Z160">
            <v>67983</v>
          </cell>
          <cell r="AA160">
            <v>2647.21</v>
          </cell>
          <cell r="AB160">
            <v>2770397.25</v>
          </cell>
          <cell r="AD160">
            <v>0</v>
          </cell>
          <cell r="AE160">
            <v>-133311.18</v>
          </cell>
          <cell r="AF160">
            <v>2637086.0699999998</v>
          </cell>
        </row>
        <row r="161">
          <cell r="A161">
            <v>488</v>
          </cell>
          <cell r="B161" t="str">
            <v>Syringa Mountain School</v>
          </cell>
          <cell r="C161">
            <v>653895.15</v>
          </cell>
          <cell r="D161">
            <v>0</v>
          </cell>
          <cell r="E161">
            <v>46679.94</v>
          </cell>
          <cell r="F161">
            <v>0</v>
          </cell>
          <cell r="G161">
            <v>1327</v>
          </cell>
          <cell r="H161">
            <v>0</v>
          </cell>
          <cell r="I161">
            <v>0</v>
          </cell>
          <cell r="J161">
            <v>0</v>
          </cell>
          <cell r="K161">
            <v>3198</v>
          </cell>
          <cell r="L161">
            <v>0</v>
          </cell>
          <cell r="M161">
            <v>9000</v>
          </cell>
          <cell r="N161">
            <v>8667</v>
          </cell>
          <cell r="O161">
            <v>728</v>
          </cell>
          <cell r="P161">
            <v>0</v>
          </cell>
          <cell r="Q161">
            <v>19579</v>
          </cell>
          <cell r="R161">
            <v>0</v>
          </cell>
          <cell r="S161">
            <v>0</v>
          </cell>
          <cell r="T161">
            <v>0</v>
          </cell>
          <cell r="U161">
            <v>22228</v>
          </cell>
          <cell r="V161">
            <v>3328</v>
          </cell>
          <cell r="W161">
            <v>3560</v>
          </cell>
          <cell r="X161">
            <v>7914</v>
          </cell>
          <cell r="Y161">
            <v>0</v>
          </cell>
          <cell r="Z161">
            <v>47258</v>
          </cell>
          <cell r="AA161">
            <v>12173.080000000002</v>
          </cell>
          <cell r="AB161">
            <v>839535.17</v>
          </cell>
          <cell r="AD161">
            <v>0</v>
          </cell>
          <cell r="AE161">
            <v>-46679.94</v>
          </cell>
          <cell r="AF161">
            <v>792855.23</v>
          </cell>
        </row>
        <row r="162">
          <cell r="A162">
            <v>489</v>
          </cell>
          <cell r="B162" t="str">
            <v>Idaho Technical Career Academy</v>
          </cell>
          <cell r="C162">
            <v>1272938.76</v>
          </cell>
          <cell r="D162">
            <v>0</v>
          </cell>
          <cell r="E162">
            <v>25785</v>
          </cell>
          <cell r="F162">
            <v>18000</v>
          </cell>
          <cell r="G162">
            <v>1524</v>
          </cell>
          <cell r="H162">
            <v>0</v>
          </cell>
          <cell r="I162">
            <v>0</v>
          </cell>
          <cell r="J162">
            <v>5231</v>
          </cell>
          <cell r="K162">
            <v>3000</v>
          </cell>
          <cell r="L162">
            <v>0</v>
          </cell>
          <cell r="M162">
            <v>15000</v>
          </cell>
          <cell r="N162">
            <v>8575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2864</v>
          </cell>
          <cell r="T162">
            <v>0</v>
          </cell>
          <cell r="U162">
            <v>22152</v>
          </cell>
          <cell r="V162">
            <v>1213</v>
          </cell>
          <cell r="W162">
            <v>3384</v>
          </cell>
          <cell r="X162">
            <v>7304</v>
          </cell>
          <cell r="Y162">
            <v>0</v>
          </cell>
          <cell r="Z162">
            <v>49105</v>
          </cell>
          <cell r="AA162">
            <v>-18833.07</v>
          </cell>
          <cell r="AB162">
            <v>1417242.69</v>
          </cell>
          <cell r="AD162">
            <v>0</v>
          </cell>
          <cell r="AE162">
            <v>-25785</v>
          </cell>
          <cell r="AF162">
            <v>1391457.69</v>
          </cell>
        </row>
        <row r="163">
          <cell r="A163">
            <v>534</v>
          </cell>
          <cell r="B163" t="str">
            <v>Idaho Distance Education Academy</v>
          </cell>
          <cell r="C163">
            <v>3170904.04</v>
          </cell>
          <cell r="D163">
            <v>0</v>
          </cell>
          <cell r="E163">
            <v>46114.84</v>
          </cell>
          <cell r="F163">
            <v>20205</v>
          </cell>
          <cell r="G163">
            <v>2556</v>
          </cell>
          <cell r="H163">
            <v>200</v>
          </cell>
          <cell r="I163">
            <v>0</v>
          </cell>
          <cell r="J163">
            <v>375</v>
          </cell>
          <cell r="K163">
            <v>3198</v>
          </cell>
          <cell r="L163">
            <v>0</v>
          </cell>
          <cell r="M163">
            <v>15000</v>
          </cell>
          <cell r="N163">
            <v>12944</v>
          </cell>
          <cell r="O163">
            <v>0</v>
          </cell>
          <cell r="P163">
            <v>0</v>
          </cell>
          <cell r="Q163">
            <v>28122</v>
          </cell>
          <cell r="R163">
            <v>0</v>
          </cell>
          <cell r="S163">
            <v>7364</v>
          </cell>
          <cell r="T163">
            <v>0</v>
          </cell>
          <cell r="U163">
            <v>25797</v>
          </cell>
          <cell r="V163">
            <v>8152</v>
          </cell>
          <cell r="W163">
            <v>9006</v>
          </cell>
          <cell r="X163">
            <v>36015</v>
          </cell>
          <cell r="Y163">
            <v>0</v>
          </cell>
          <cell r="Z163">
            <v>83062</v>
          </cell>
          <cell r="AA163">
            <v>2056</v>
          </cell>
          <cell r="AB163">
            <v>3471070.88</v>
          </cell>
          <cell r="AD163">
            <v>0</v>
          </cell>
          <cell r="AE163">
            <v>-46114.84</v>
          </cell>
          <cell r="AF163">
            <v>3424956.04</v>
          </cell>
        </row>
        <row r="164">
          <cell r="A164">
            <v>491</v>
          </cell>
          <cell r="B164" t="str">
            <v>Coeur d' Alene Charter Academy</v>
          </cell>
          <cell r="C164">
            <v>4275956.8099999996</v>
          </cell>
          <cell r="D164">
            <v>0</v>
          </cell>
          <cell r="E164">
            <v>289331.52</v>
          </cell>
          <cell r="F164">
            <v>30307</v>
          </cell>
          <cell r="G164">
            <v>3075</v>
          </cell>
          <cell r="H164">
            <v>0</v>
          </cell>
          <cell r="I164">
            <v>0</v>
          </cell>
          <cell r="J164">
            <v>11517</v>
          </cell>
          <cell r="K164">
            <v>3000</v>
          </cell>
          <cell r="L164">
            <v>0</v>
          </cell>
          <cell r="M164">
            <v>19796</v>
          </cell>
          <cell r="N164">
            <v>34382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7364</v>
          </cell>
          <cell r="T164">
            <v>0</v>
          </cell>
          <cell r="U164">
            <v>43679</v>
          </cell>
          <cell r="V164">
            <v>3723</v>
          </cell>
          <cell r="W164">
            <v>10637</v>
          </cell>
          <cell r="X164">
            <v>43854</v>
          </cell>
          <cell r="Y164">
            <v>0</v>
          </cell>
          <cell r="Z164">
            <v>106941</v>
          </cell>
          <cell r="AA164">
            <v>903.82999999999993</v>
          </cell>
          <cell r="AB164">
            <v>4884467.16</v>
          </cell>
          <cell r="AD164">
            <v>0</v>
          </cell>
          <cell r="AE164">
            <v>-289331.52</v>
          </cell>
          <cell r="AF164">
            <v>4595135.6400000006</v>
          </cell>
        </row>
        <row r="165">
          <cell r="A165">
            <v>493</v>
          </cell>
          <cell r="B165" t="str">
            <v>North Star Charter School</v>
          </cell>
          <cell r="C165">
            <v>5715840.3499999996</v>
          </cell>
          <cell r="D165">
            <v>0</v>
          </cell>
          <cell r="E165">
            <v>410026.5</v>
          </cell>
          <cell r="F165">
            <v>18000</v>
          </cell>
          <cell r="G165">
            <v>3548</v>
          </cell>
          <cell r="H165">
            <v>6600</v>
          </cell>
          <cell r="I165">
            <v>0</v>
          </cell>
          <cell r="J165">
            <v>12495</v>
          </cell>
          <cell r="K165">
            <v>3119</v>
          </cell>
          <cell r="L165">
            <v>0</v>
          </cell>
          <cell r="M165">
            <v>24308</v>
          </cell>
          <cell r="N165">
            <v>47529</v>
          </cell>
          <cell r="O165">
            <v>970</v>
          </cell>
          <cell r="P165">
            <v>0</v>
          </cell>
          <cell r="Q165">
            <v>21715</v>
          </cell>
          <cell r="R165">
            <v>0</v>
          </cell>
          <cell r="S165">
            <v>2864</v>
          </cell>
          <cell r="T165">
            <v>0</v>
          </cell>
          <cell r="U165">
            <v>54644</v>
          </cell>
          <cell r="V165">
            <v>8434</v>
          </cell>
          <cell r="W165">
            <v>13801</v>
          </cell>
          <cell r="X165">
            <v>60057</v>
          </cell>
          <cell r="Y165">
            <v>0</v>
          </cell>
          <cell r="Z165">
            <v>133771</v>
          </cell>
          <cell r="AA165">
            <v>0</v>
          </cell>
          <cell r="AB165">
            <v>6537721.8499999996</v>
          </cell>
          <cell r="AD165">
            <v>0</v>
          </cell>
          <cell r="AE165">
            <v>-410026.5</v>
          </cell>
          <cell r="AF165">
            <v>6127695.3499999996</v>
          </cell>
        </row>
        <row r="166">
          <cell r="A166">
            <v>494</v>
          </cell>
          <cell r="B166" t="str">
            <v>Pocatello Community Charter School</v>
          </cell>
          <cell r="C166">
            <v>1957661.2100000002</v>
          </cell>
          <cell r="D166">
            <v>0</v>
          </cell>
          <cell r="E166">
            <v>145086.29999999999</v>
          </cell>
          <cell r="F166">
            <v>9000</v>
          </cell>
          <cell r="G166">
            <v>1962</v>
          </cell>
          <cell r="H166">
            <v>696.5</v>
          </cell>
          <cell r="I166">
            <v>0</v>
          </cell>
          <cell r="J166">
            <v>0</v>
          </cell>
          <cell r="K166">
            <v>3436</v>
          </cell>
          <cell r="L166">
            <v>0</v>
          </cell>
          <cell r="M166">
            <v>15000</v>
          </cell>
          <cell r="N166">
            <v>17191</v>
          </cell>
          <cell r="O166">
            <v>485</v>
          </cell>
          <cell r="P166">
            <v>0</v>
          </cell>
          <cell r="Q166">
            <v>19935</v>
          </cell>
          <cell r="R166">
            <v>0</v>
          </cell>
          <cell r="S166">
            <v>0</v>
          </cell>
          <cell r="T166">
            <v>0</v>
          </cell>
          <cell r="U166">
            <v>29339</v>
          </cell>
          <cell r="V166">
            <v>5698</v>
          </cell>
          <cell r="W166">
            <v>6238</v>
          </cell>
          <cell r="X166">
            <v>21323</v>
          </cell>
          <cell r="Y166">
            <v>0</v>
          </cell>
          <cell r="Z166">
            <v>71363</v>
          </cell>
          <cell r="AA166">
            <v>0</v>
          </cell>
          <cell r="AB166">
            <v>2304414.0100000002</v>
          </cell>
          <cell r="AD166">
            <v>0</v>
          </cell>
          <cell r="AE166">
            <v>-145086.29999999999</v>
          </cell>
          <cell r="AF166">
            <v>2159327.7100000004</v>
          </cell>
        </row>
        <row r="167">
          <cell r="A167">
            <v>495</v>
          </cell>
          <cell r="B167" t="str">
            <v>Alturas International Academy</v>
          </cell>
          <cell r="C167">
            <v>2378358.7200000002</v>
          </cell>
          <cell r="D167">
            <v>0</v>
          </cell>
          <cell r="E167">
            <v>195551.1</v>
          </cell>
          <cell r="F167">
            <v>9000</v>
          </cell>
          <cell r="G167">
            <v>2223</v>
          </cell>
          <cell r="H167">
            <v>0</v>
          </cell>
          <cell r="I167">
            <v>0</v>
          </cell>
          <cell r="J167">
            <v>0</v>
          </cell>
          <cell r="K167">
            <v>3000</v>
          </cell>
          <cell r="L167">
            <v>0</v>
          </cell>
          <cell r="M167">
            <v>15000</v>
          </cell>
          <cell r="N167">
            <v>23259</v>
          </cell>
          <cell r="O167">
            <v>1213</v>
          </cell>
          <cell r="P167">
            <v>0</v>
          </cell>
          <cell r="Q167">
            <v>14239</v>
          </cell>
          <cell r="R167">
            <v>0</v>
          </cell>
          <cell r="S167">
            <v>0</v>
          </cell>
          <cell r="T167">
            <v>0</v>
          </cell>
          <cell r="U167">
            <v>34398</v>
          </cell>
          <cell r="V167">
            <v>7136</v>
          </cell>
          <cell r="W167">
            <v>7116</v>
          </cell>
          <cell r="X167">
            <v>25760</v>
          </cell>
          <cell r="Y167">
            <v>0</v>
          </cell>
          <cell r="Z167">
            <v>82609</v>
          </cell>
          <cell r="AA167">
            <v>0</v>
          </cell>
          <cell r="AB167">
            <v>2798862.8200000003</v>
          </cell>
          <cell r="AD167">
            <v>0</v>
          </cell>
          <cell r="AE167">
            <v>-195551.1</v>
          </cell>
          <cell r="AF167">
            <v>2603311.7200000002</v>
          </cell>
        </row>
        <row r="168">
          <cell r="A168">
            <v>496</v>
          </cell>
          <cell r="B168" t="str">
            <v>Gem Prep: Pocatello</v>
          </cell>
          <cell r="C168">
            <v>867640.56</v>
          </cell>
          <cell r="D168">
            <v>0</v>
          </cell>
          <cell r="E168">
            <v>77379.360000000001</v>
          </cell>
          <cell r="F168">
            <v>0</v>
          </cell>
          <cell r="G168">
            <v>1460</v>
          </cell>
          <cell r="H168">
            <v>0</v>
          </cell>
          <cell r="I168">
            <v>0</v>
          </cell>
          <cell r="J168">
            <v>0</v>
          </cell>
          <cell r="K168">
            <v>3119</v>
          </cell>
          <cell r="L168">
            <v>0</v>
          </cell>
          <cell r="M168">
            <v>11425</v>
          </cell>
          <cell r="N168">
            <v>7685</v>
          </cell>
          <cell r="O168">
            <v>0</v>
          </cell>
          <cell r="P168">
            <v>0</v>
          </cell>
          <cell r="Q168">
            <v>4272</v>
          </cell>
          <cell r="R168">
            <v>0</v>
          </cell>
          <cell r="S168">
            <v>0</v>
          </cell>
          <cell r="T168">
            <v>0</v>
          </cell>
          <cell r="U168">
            <v>21410</v>
          </cell>
          <cell r="V168">
            <v>1890</v>
          </cell>
          <cell r="W168">
            <v>3827</v>
          </cell>
          <cell r="X168">
            <v>9258</v>
          </cell>
          <cell r="Y168">
            <v>0</v>
          </cell>
          <cell r="Z168">
            <v>54852</v>
          </cell>
          <cell r="AA168">
            <v>0</v>
          </cell>
          <cell r="AB168">
            <v>1064217.92</v>
          </cell>
          <cell r="AD168">
            <v>0</v>
          </cell>
          <cell r="AE168">
            <v>-77379.360000000001</v>
          </cell>
          <cell r="AF168">
            <v>986838.55999999994</v>
          </cell>
        </row>
        <row r="169">
          <cell r="A169">
            <v>497</v>
          </cell>
          <cell r="B169" t="str">
            <v>Pathways in Education - Nampa</v>
          </cell>
          <cell r="C169">
            <v>1619265.78</v>
          </cell>
          <cell r="D169">
            <v>0</v>
          </cell>
          <cell r="E169">
            <v>80323.14</v>
          </cell>
          <cell r="F169">
            <v>19700</v>
          </cell>
          <cell r="G169">
            <v>1885</v>
          </cell>
          <cell r="H169">
            <v>0</v>
          </cell>
          <cell r="I169">
            <v>0</v>
          </cell>
          <cell r="J169">
            <v>2025</v>
          </cell>
          <cell r="K169">
            <v>3000</v>
          </cell>
          <cell r="L169">
            <v>0</v>
          </cell>
          <cell r="M169">
            <v>15000</v>
          </cell>
          <cell r="N169">
            <v>11124</v>
          </cell>
          <cell r="O169">
            <v>970</v>
          </cell>
          <cell r="P169">
            <v>0</v>
          </cell>
          <cell r="Q169">
            <v>0</v>
          </cell>
          <cell r="R169">
            <v>0</v>
          </cell>
          <cell r="S169">
            <v>7364</v>
          </cell>
          <cell r="T169">
            <v>0</v>
          </cell>
          <cell r="U169">
            <v>24276</v>
          </cell>
          <cell r="V169">
            <v>2454</v>
          </cell>
          <cell r="W169">
            <v>3430</v>
          </cell>
          <cell r="X169">
            <v>8925</v>
          </cell>
          <cell r="Y169">
            <v>0</v>
          </cell>
          <cell r="Z169">
            <v>58412</v>
          </cell>
          <cell r="AA169">
            <v>0</v>
          </cell>
          <cell r="AB169">
            <v>1858153.92</v>
          </cell>
          <cell r="AD169">
            <v>0</v>
          </cell>
          <cell r="AE169">
            <v>-80323.14</v>
          </cell>
          <cell r="AF169">
            <v>1777830.78</v>
          </cell>
        </row>
        <row r="170">
          <cell r="A170">
            <v>498</v>
          </cell>
          <cell r="B170" t="str">
            <v>Gem Prep: Meridian, Inc.</v>
          </cell>
          <cell r="C170">
            <v>1252913.18</v>
          </cell>
          <cell r="D170">
            <v>0</v>
          </cell>
          <cell r="E170">
            <v>113125.26</v>
          </cell>
          <cell r="F170">
            <v>0</v>
          </cell>
          <cell r="G170">
            <v>1600</v>
          </cell>
          <cell r="H170">
            <v>675</v>
          </cell>
          <cell r="I170">
            <v>0</v>
          </cell>
          <cell r="J170">
            <v>0</v>
          </cell>
          <cell r="K170">
            <v>3000</v>
          </cell>
          <cell r="L170">
            <v>0</v>
          </cell>
          <cell r="M170">
            <v>15000</v>
          </cell>
          <cell r="N170">
            <v>12034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25033</v>
          </cell>
          <cell r="V170">
            <v>0</v>
          </cell>
          <cell r="W170">
            <v>2000</v>
          </cell>
          <cell r="X170">
            <v>0</v>
          </cell>
          <cell r="Y170">
            <v>0</v>
          </cell>
          <cell r="Z170">
            <v>62700</v>
          </cell>
          <cell r="AA170">
            <v>0</v>
          </cell>
          <cell r="AB170">
            <v>1488080.44</v>
          </cell>
          <cell r="AD170">
            <v>0</v>
          </cell>
          <cell r="AE170">
            <v>-113125.26</v>
          </cell>
          <cell r="AF170">
            <v>1374955.18</v>
          </cell>
        </row>
        <row r="171">
          <cell r="A171">
            <v>499</v>
          </cell>
          <cell r="B171" t="str">
            <v>Future Public School</v>
          </cell>
          <cell r="C171">
            <v>1030145.5700000001</v>
          </cell>
          <cell r="D171">
            <v>0</v>
          </cell>
          <cell r="E171">
            <v>95462.58</v>
          </cell>
          <cell r="F171">
            <v>0</v>
          </cell>
          <cell r="G171">
            <v>1517</v>
          </cell>
          <cell r="H171">
            <v>6600</v>
          </cell>
          <cell r="I171">
            <v>0</v>
          </cell>
          <cell r="J171">
            <v>0</v>
          </cell>
          <cell r="K171">
            <v>3000</v>
          </cell>
          <cell r="L171">
            <v>0</v>
          </cell>
          <cell r="M171">
            <v>15000</v>
          </cell>
          <cell r="N171">
            <v>10719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23937</v>
          </cell>
          <cell r="V171">
            <v>0</v>
          </cell>
          <cell r="W171">
            <v>2000</v>
          </cell>
          <cell r="X171">
            <v>0</v>
          </cell>
          <cell r="Y171">
            <v>0</v>
          </cell>
          <cell r="Z171">
            <v>58970</v>
          </cell>
          <cell r="AA171">
            <v>0</v>
          </cell>
          <cell r="AB171">
            <v>1247351.1500000001</v>
          </cell>
          <cell r="AD171">
            <v>0</v>
          </cell>
          <cell r="AE171">
            <v>-95462.58</v>
          </cell>
          <cell r="AF171">
            <v>1151888.57</v>
          </cell>
        </row>
        <row r="172">
          <cell r="A172">
            <v>511</v>
          </cell>
          <cell r="B172" t="str">
            <v>Peace Valley</v>
          </cell>
          <cell r="C172">
            <v>1226275.4099999999</v>
          </cell>
          <cell r="D172">
            <v>0</v>
          </cell>
          <cell r="E172">
            <v>115227.96</v>
          </cell>
          <cell r="F172">
            <v>0</v>
          </cell>
          <cell r="G172">
            <v>1623</v>
          </cell>
          <cell r="H172">
            <v>4000</v>
          </cell>
          <cell r="I172">
            <v>0</v>
          </cell>
          <cell r="J172">
            <v>0</v>
          </cell>
          <cell r="K172">
            <v>3000</v>
          </cell>
          <cell r="L172">
            <v>0</v>
          </cell>
          <cell r="M172">
            <v>15000</v>
          </cell>
          <cell r="N172">
            <v>13723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26441</v>
          </cell>
          <cell r="V172">
            <v>0</v>
          </cell>
          <cell r="W172">
            <v>2000</v>
          </cell>
          <cell r="X172">
            <v>0</v>
          </cell>
          <cell r="Y172">
            <v>0</v>
          </cell>
          <cell r="Z172">
            <v>64186</v>
          </cell>
          <cell r="AA172">
            <v>0</v>
          </cell>
          <cell r="AB172">
            <v>1471476.3699999999</v>
          </cell>
          <cell r="AD172">
            <v>0</v>
          </cell>
          <cell r="AE172">
            <v>-115227.96</v>
          </cell>
          <cell r="AF172">
            <v>1356248.41</v>
          </cell>
        </row>
        <row r="173">
          <cell r="A173">
            <v>513</v>
          </cell>
          <cell r="B173" t="str">
            <v>Project Impact STEM Academy; PISA</v>
          </cell>
          <cell r="C173">
            <v>1423573.98</v>
          </cell>
          <cell r="D173">
            <v>0</v>
          </cell>
          <cell r="E173">
            <v>107237.7</v>
          </cell>
          <cell r="F173">
            <v>9000</v>
          </cell>
          <cell r="G173">
            <v>1721</v>
          </cell>
          <cell r="H173">
            <v>6600</v>
          </cell>
          <cell r="I173">
            <v>0</v>
          </cell>
          <cell r="J173">
            <v>0</v>
          </cell>
          <cell r="K173">
            <v>3000</v>
          </cell>
          <cell r="L173">
            <v>0</v>
          </cell>
          <cell r="M173">
            <v>15000</v>
          </cell>
          <cell r="N173">
            <v>11629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24696</v>
          </cell>
          <cell r="V173">
            <v>0</v>
          </cell>
          <cell r="W173">
            <v>2000</v>
          </cell>
          <cell r="X173">
            <v>0</v>
          </cell>
          <cell r="Y173">
            <v>0</v>
          </cell>
          <cell r="Z173">
            <v>62497</v>
          </cell>
          <cell r="AA173">
            <v>0</v>
          </cell>
          <cell r="AB173">
            <v>1666954.68</v>
          </cell>
          <cell r="AD173">
            <v>0</v>
          </cell>
          <cell r="AE173">
            <v>-107237.7</v>
          </cell>
          <cell r="AF173">
            <v>1559716.98</v>
          </cell>
        </row>
        <row r="174">
          <cell r="A174">
            <v>518</v>
          </cell>
          <cell r="B174" t="str">
            <v>ARTE - Industrial</v>
          </cell>
          <cell r="C174">
            <v>1638675.54</v>
          </cell>
          <cell r="D174">
            <v>0</v>
          </cell>
          <cell r="E174">
            <v>84949.08</v>
          </cell>
          <cell r="F174">
            <v>18000</v>
          </cell>
          <cell r="G174">
            <v>1835</v>
          </cell>
          <cell r="H174">
            <v>0</v>
          </cell>
          <cell r="I174">
            <v>0</v>
          </cell>
          <cell r="J174">
            <v>0</v>
          </cell>
          <cell r="K174">
            <v>3000</v>
          </cell>
          <cell r="L174">
            <v>0</v>
          </cell>
          <cell r="M174">
            <v>15000</v>
          </cell>
          <cell r="N174">
            <v>17191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29333</v>
          </cell>
          <cell r="V174">
            <v>0</v>
          </cell>
          <cell r="W174">
            <v>2000</v>
          </cell>
          <cell r="X174">
            <v>0</v>
          </cell>
          <cell r="Y174">
            <v>0</v>
          </cell>
          <cell r="Z174">
            <v>56871</v>
          </cell>
          <cell r="AA174">
            <v>0</v>
          </cell>
          <cell r="AB174">
            <v>1866854.62</v>
          </cell>
          <cell r="AD174">
            <v>0</v>
          </cell>
          <cell r="AE174">
            <v>-84949.08</v>
          </cell>
          <cell r="AF174">
            <v>1781905.54</v>
          </cell>
        </row>
        <row r="175">
          <cell r="A175">
            <v>555</v>
          </cell>
          <cell r="B175" t="str">
            <v>COSSA Academy</v>
          </cell>
          <cell r="C175">
            <v>1094194.44</v>
          </cell>
          <cell r="D175">
            <v>0</v>
          </cell>
          <cell r="E175">
            <v>0</v>
          </cell>
          <cell r="F175">
            <v>18000</v>
          </cell>
          <cell r="G175">
            <v>1482</v>
          </cell>
          <cell r="H175">
            <v>0</v>
          </cell>
          <cell r="I175">
            <v>0</v>
          </cell>
          <cell r="J175">
            <v>0</v>
          </cell>
          <cell r="K175">
            <v>3000</v>
          </cell>
          <cell r="L175">
            <v>0</v>
          </cell>
          <cell r="M175">
            <v>11975</v>
          </cell>
          <cell r="N175">
            <v>12045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25588</v>
          </cell>
          <cell r="V175">
            <v>677</v>
          </cell>
          <cell r="W175">
            <v>3407</v>
          </cell>
          <cell r="X175">
            <v>7282</v>
          </cell>
          <cell r="Y175">
            <v>26665</v>
          </cell>
          <cell r="Z175">
            <v>47209</v>
          </cell>
          <cell r="AA175">
            <v>531.75</v>
          </cell>
          <cell r="AB175">
            <v>1252056.19</v>
          </cell>
          <cell r="AD175">
            <v>0</v>
          </cell>
          <cell r="AE175">
            <v>0</v>
          </cell>
          <cell r="AF175">
            <v>1252056.19</v>
          </cell>
        </row>
      </sheetData>
      <sheetData sheetId="7">
        <row r="4">
          <cell r="A4">
            <v>1</v>
          </cell>
          <cell r="B4" t="str">
            <v>Boise Independent</v>
          </cell>
          <cell r="C4">
            <v>133546180.75</v>
          </cell>
          <cell r="D4">
            <v>635439.76</v>
          </cell>
          <cell r="E4">
            <v>0</v>
          </cell>
          <cell r="F4">
            <v>685506</v>
          </cell>
          <cell r="G4">
            <v>2500</v>
          </cell>
          <cell r="H4">
            <v>58156</v>
          </cell>
          <cell r="I4">
            <v>527945</v>
          </cell>
          <cell r="J4">
            <v>15000</v>
          </cell>
          <cell r="K4">
            <v>821844</v>
          </cell>
          <cell r="L4">
            <v>0</v>
          </cell>
          <cell r="M4">
            <v>273112</v>
          </cell>
          <cell r="N4">
            <v>1759903</v>
          </cell>
          <cell r="O4">
            <v>1770892</v>
          </cell>
          <cell r="P4">
            <v>2453986.8000000003</v>
          </cell>
          <cell r="Q4">
            <v>0</v>
          </cell>
          <cell r="R4">
            <v>313064</v>
          </cell>
          <cell r="S4">
            <v>4783.6000000000004</v>
          </cell>
          <cell r="T4">
            <v>779705</v>
          </cell>
          <cell r="U4">
            <v>372052</v>
          </cell>
          <cell r="V4">
            <v>303736</v>
          </cell>
          <cell r="W4">
            <v>1829528</v>
          </cell>
          <cell r="X4">
            <v>0</v>
          </cell>
          <cell r="Y4">
            <v>1735609</v>
          </cell>
          <cell r="Z4">
            <v>131306.35</v>
          </cell>
          <cell r="AA4">
            <v>148020249.25999999</v>
          </cell>
          <cell r="AB4">
            <v>-635439.76</v>
          </cell>
          <cell r="AC4">
            <v>0</v>
          </cell>
          <cell r="AD4">
            <v>147384809.5</v>
          </cell>
          <cell r="AE4">
            <v>23857</v>
          </cell>
          <cell r="AF4"/>
        </row>
        <row r="5">
          <cell r="A5">
            <v>2</v>
          </cell>
          <cell r="B5" t="str">
            <v>West Ada Joint</v>
          </cell>
          <cell r="C5">
            <v>211523370.72</v>
          </cell>
          <cell r="D5">
            <v>962398.11999999476</v>
          </cell>
          <cell r="E5">
            <v>0</v>
          </cell>
          <cell r="F5">
            <v>1081780</v>
          </cell>
          <cell r="G5">
            <v>6600</v>
          </cell>
          <cell r="H5">
            <v>28069</v>
          </cell>
          <cell r="I5">
            <v>377344</v>
          </cell>
          <cell r="J5">
            <v>0</v>
          </cell>
          <cell r="K5">
            <v>514691.5</v>
          </cell>
          <cell r="L5">
            <v>0</v>
          </cell>
          <cell r="M5">
            <v>434393</v>
          </cell>
          <cell r="N5">
            <v>2294631</v>
          </cell>
          <cell r="O5">
            <v>2140580</v>
          </cell>
          <cell r="P5">
            <v>2439636</v>
          </cell>
          <cell r="Q5">
            <v>51185.36</v>
          </cell>
          <cell r="R5">
            <v>469596</v>
          </cell>
          <cell r="S5">
            <v>0</v>
          </cell>
          <cell r="T5">
            <v>1014178</v>
          </cell>
          <cell r="U5">
            <v>451365</v>
          </cell>
          <cell r="V5">
            <v>473371</v>
          </cell>
          <cell r="W5">
            <v>2941628</v>
          </cell>
          <cell r="X5">
            <v>0</v>
          </cell>
          <cell r="Y5">
            <v>2740411</v>
          </cell>
          <cell r="Z5">
            <v>146658.53000000003</v>
          </cell>
          <cell r="AA5">
            <v>230091886.23000002</v>
          </cell>
          <cell r="AB5">
            <v>-962398.11999999476</v>
          </cell>
          <cell r="AC5">
            <v>0</v>
          </cell>
          <cell r="AD5">
            <v>229129488.11000001</v>
          </cell>
          <cell r="AE5">
            <v>37742</v>
          </cell>
          <cell r="AF5"/>
        </row>
        <row r="6">
          <cell r="A6">
            <v>3</v>
          </cell>
          <cell r="B6" t="str">
            <v>Kuna Joint</v>
          </cell>
          <cell r="C6">
            <v>29608756.550000001</v>
          </cell>
          <cell r="D6">
            <v>357583.04000000004</v>
          </cell>
          <cell r="E6">
            <v>0</v>
          </cell>
          <cell r="F6">
            <v>155557</v>
          </cell>
          <cell r="G6">
            <v>1900</v>
          </cell>
          <cell r="H6">
            <v>5628</v>
          </cell>
          <cell r="I6">
            <v>49155</v>
          </cell>
          <cell r="J6">
            <v>0</v>
          </cell>
          <cell r="K6">
            <v>19548</v>
          </cell>
          <cell r="L6">
            <v>0</v>
          </cell>
          <cell r="M6">
            <v>62387</v>
          </cell>
          <cell r="N6">
            <v>334291</v>
          </cell>
          <cell r="O6">
            <v>478717</v>
          </cell>
          <cell r="P6">
            <v>110022.8</v>
          </cell>
          <cell r="Q6">
            <v>71195.179999999993</v>
          </cell>
          <cell r="R6">
            <v>78266</v>
          </cell>
          <cell r="S6">
            <v>0</v>
          </cell>
          <cell r="T6">
            <v>154584</v>
          </cell>
          <cell r="U6">
            <v>101561</v>
          </cell>
          <cell r="V6">
            <v>67715</v>
          </cell>
          <cell r="W6">
            <v>412839</v>
          </cell>
          <cell r="X6">
            <v>0</v>
          </cell>
          <cell r="Y6">
            <v>411169</v>
          </cell>
          <cell r="Z6">
            <v>126222.82000000002</v>
          </cell>
          <cell r="AA6">
            <v>32607097.390000001</v>
          </cell>
          <cell r="AB6">
            <v>-357583.04000000004</v>
          </cell>
          <cell r="AC6">
            <v>0</v>
          </cell>
          <cell r="AD6">
            <v>32249514.350000001</v>
          </cell>
          <cell r="AE6">
            <v>5413</v>
          </cell>
          <cell r="AF6"/>
        </row>
        <row r="7">
          <cell r="A7">
            <v>11</v>
          </cell>
          <cell r="B7" t="str">
            <v>Meadows Valley</v>
          </cell>
          <cell r="C7">
            <v>1464890.06</v>
          </cell>
          <cell r="D7">
            <v>0</v>
          </cell>
          <cell r="E7">
            <v>0</v>
          </cell>
          <cell r="F7">
            <v>10980</v>
          </cell>
          <cell r="G7">
            <v>1200</v>
          </cell>
          <cell r="H7">
            <v>5628</v>
          </cell>
          <cell r="I7">
            <v>837</v>
          </cell>
          <cell r="J7">
            <v>0</v>
          </cell>
          <cell r="K7">
            <v>0</v>
          </cell>
          <cell r="L7">
            <v>0</v>
          </cell>
          <cell r="M7">
            <v>7500</v>
          </cell>
          <cell r="N7">
            <v>15746</v>
          </cell>
          <cell r="O7">
            <v>12454</v>
          </cell>
          <cell r="P7">
            <v>4783.6000000000004</v>
          </cell>
          <cell r="Q7">
            <v>30350</v>
          </cell>
          <cell r="R7">
            <v>34025</v>
          </cell>
          <cell r="S7">
            <v>0</v>
          </cell>
          <cell r="T7">
            <v>14904</v>
          </cell>
          <cell r="U7">
            <v>2901</v>
          </cell>
          <cell r="V7">
            <v>3854</v>
          </cell>
          <cell r="W7">
            <v>11670</v>
          </cell>
          <cell r="X7">
            <v>4015</v>
          </cell>
          <cell r="Y7">
            <v>36945</v>
          </cell>
          <cell r="Z7">
            <v>1712.7700000000004</v>
          </cell>
          <cell r="AA7">
            <v>1664395.4300000002</v>
          </cell>
          <cell r="AB7">
            <v>0</v>
          </cell>
          <cell r="AC7">
            <v>0</v>
          </cell>
          <cell r="AD7">
            <v>1664395.4300000002</v>
          </cell>
          <cell r="AE7">
            <v>154</v>
          </cell>
          <cell r="AF7"/>
        </row>
        <row r="8">
          <cell r="A8">
            <v>13</v>
          </cell>
          <cell r="B8" t="str">
            <v>Council</v>
          </cell>
          <cell r="C8">
            <v>2119015.09</v>
          </cell>
          <cell r="D8">
            <v>24629.35</v>
          </cell>
          <cell r="E8">
            <v>0</v>
          </cell>
          <cell r="F8">
            <v>18000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5660</v>
          </cell>
          <cell r="L8">
            <v>0</v>
          </cell>
          <cell r="M8">
            <v>7500</v>
          </cell>
          <cell r="N8">
            <v>20330</v>
          </cell>
          <cell r="O8">
            <v>27314</v>
          </cell>
          <cell r="P8">
            <v>0</v>
          </cell>
          <cell r="Q8">
            <v>0</v>
          </cell>
          <cell r="R8">
            <v>34025</v>
          </cell>
          <cell r="S8">
            <v>0</v>
          </cell>
          <cell r="T8">
            <v>16915</v>
          </cell>
          <cell r="U8">
            <v>5520</v>
          </cell>
          <cell r="V8">
            <v>5200</v>
          </cell>
          <cell r="W8">
            <v>20287</v>
          </cell>
          <cell r="X8">
            <v>8150</v>
          </cell>
          <cell r="Y8">
            <v>46321</v>
          </cell>
          <cell r="Z8">
            <v>5064.8199999999988</v>
          </cell>
          <cell r="AA8">
            <v>2363931.2599999998</v>
          </cell>
          <cell r="AB8">
            <v>-24629.35</v>
          </cell>
          <cell r="AC8">
            <v>0</v>
          </cell>
          <cell r="AD8">
            <v>2339301.9099999997</v>
          </cell>
          <cell r="AE8">
            <v>289</v>
          </cell>
          <cell r="AF8"/>
        </row>
        <row r="9">
          <cell r="A9">
            <v>21</v>
          </cell>
          <cell r="B9" t="str">
            <v>Marsh Valley Joint</v>
          </cell>
          <cell r="C9">
            <v>7198275.4299999997</v>
          </cell>
          <cell r="D9">
            <v>23851.010000000002</v>
          </cell>
          <cell r="E9">
            <v>0</v>
          </cell>
          <cell r="F9">
            <v>33740</v>
          </cell>
          <cell r="G9">
            <v>6600</v>
          </cell>
          <cell r="H9">
            <v>3752</v>
          </cell>
          <cell r="I9">
            <v>0</v>
          </cell>
          <cell r="J9">
            <v>0</v>
          </cell>
          <cell r="K9">
            <v>160</v>
          </cell>
          <cell r="L9">
            <v>0</v>
          </cell>
          <cell r="M9">
            <v>15376</v>
          </cell>
          <cell r="N9">
            <v>74795</v>
          </cell>
          <cell r="O9">
            <v>110337</v>
          </cell>
          <cell r="P9">
            <v>43052.4</v>
          </cell>
          <cell r="Q9">
            <v>0</v>
          </cell>
          <cell r="R9">
            <v>57851</v>
          </cell>
          <cell r="S9">
            <v>0</v>
          </cell>
          <cell r="T9">
            <v>40797</v>
          </cell>
          <cell r="U9">
            <v>16504</v>
          </cell>
          <cell r="V9">
            <v>16931</v>
          </cell>
          <cell r="W9">
            <v>93479</v>
          </cell>
          <cell r="X9">
            <v>35582</v>
          </cell>
          <cell r="Y9">
            <v>110216</v>
          </cell>
          <cell r="Z9">
            <v>2803.6999999999989</v>
          </cell>
          <cell r="AA9">
            <v>7884102.54</v>
          </cell>
          <cell r="AB9">
            <v>-23851.010000000002</v>
          </cell>
          <cell r="AC9">
            <v>0</v>
          </cell>
          <cell r="AD9">
            <v>7860251.5300000003</v>
          </cell>
          <cell r="AE9">
            <v>1206</v>
          </cell>
          <cell r="AF9"/>
        </row>
        <row r="10">
          <cell r="A10">
            <v>25</v>
          </cell>
          <cell r="B10" t="str">
            <v>Pocatello</v>
          </cell>
          <cell r="C10">
            <v>65653906.899999999</v>
          </cell>
          <cell r="D10">
            <v>0</v>
          </cell>
          <cell r="E10">
            <v>0</v>
          </cell>
          <cell r="F10">
            <v>335978</v>
          </cell>
          <cell r="G10">
            <v>1200</v>
          </cell>
          <cell r="H10">
            <v>56495</v>
          </cell>
          <cell r="I10">
            <v>25101</v>
          </cell>
          <cell r="J10">
            <v>0</v>
          </cell>
          <cell r="K10">
            <v>76874</v>
          </cell>
          <cell r="L10">
            <v>0</v>
          </cell>
          <cell r="M10">
            <v>136886</v>
          </cell>
          <cell r="N10">
            <v>686493</v>
          </cell>
          <cell r="O10">
            <v>1037187</v>
          </cell>
          <cell r="P10">
            <v>296583.19999999995</v>
          </cell>
          <cell r="Q10">
            <v>0</v>
          </cell>
          <cell r="R10">
            <v>234798</v>
          </cell>
          <cell r="S10">
            <v>2391.8000000000002</v>
          </cell>
          <cell r="T10">
            <v>309022</v>
          </cell>
          <cell r="U10">
            <v>171746</v>
          </cell>
          <cell r="V10">
            <v>149008</v>
          </cell>
          <cell r="W10">
            <v>921950</v>
          </cell>
          <cell r="X10">
            <v>0</v>
          </cell>
          <cell r="Y10">
            <v>882622</v>
          </cell>
          <cell r="Z10">
            <v>26498.590000000007</v>
          </cell>
          <cell r="AA10">
            <v>71004740.49000001</v>
          </cell>
          <cell r="AB10">
            <v>0</v>
          </cell>
          <cell r="AC10">
            <v>0</v>
          </cell>
          <cell r="AD10">
            <v>71004740.49000001</v>
          </cell>
          <cell r="AE10">
            <v>11923</v>
          </cell>
          <cell r="AF10"/>
        </row>
        <row r="11">
          <cell r="A11">
            <v>33</v>
          </cell>
          <cell r="B11" t="str">
            <v>Bear Lake County</v>
          </cell>
          <cell r="C11">
            <v>7535356.0700000003</v>
          </cell>
          <cell r="D11">
            <v>0</v>
          </cell>
          <cell r="E11">
            <v>0</v>
          </cell>
          <cell r="F11">
            <v>28117</v>
          </cell>
          <cell r="G11">
            <v>0</v>
          </cell>
          <cell r="H11">
            <v>3752</v>
          </cell>
          <cell r="I11">
            <v>209</v>
          </cell>
          <cell r="J11">
            <v>0</v>
          </cell>
          <cell r="K11">
            <v>15750</v>
          </cell>
          <cell r="L11">
            <v>0</v>
          </cell>
          <cell r="M11">
            <v>15528</v>
          </cell>
          <cell r="N11">
            <v>73697</v>
          </cell>
          <cell r="O11">
            <v>102255</v>
          </cell>
          <cell r="P11">
            <v>23918</v>
          </cell>
          <cell r="Q11">
            <v>0</v>
          </cell>
          <cell r="R11">
            <v>7777</v>
          </cell>
          <cell r="S11">
            <v>0</v>
          </cell>
          <cell r="T11">
            <v>40316</v>
          </cell>
          <cell r="U11">
            <v>18420</v>
          </cell>
          <cell r="V11">
            <v>15612</v>
          </cell>
          <cell r="W11">
            <v>85376</v>
          </cell>
          <cell r="X11">
            <v>15777</v>
          </cell>
          <cell r="Y11">
            <v>116033</v>
          </cell>
          <cell r="Z11">
            <v>1571.8</v>
          </cell>
          <cell r="AA11">
            <v>8099464.8700000001</v>
          </cell>
          <cell r="AB11">
            <v>0</v>
          </cell>
          <cell r="AC11">
            <v>0</v>
          </cell>
          <cell r="AD11">
            <v>8099464.8700000001</v>
          </cell>
          <cell r="AE11">
            <v>1325</v>
          </cell>
          <cell r="AF11"/>
        </row>
        <row r="12">
          <cell r="A12">
            <v>41</v>
          </cell>
          <cell r="B12" t="str">
            <v>St. Maries Joint</v>
          </cell>
          <cell r="C12">
            <v>6060866.4299999997</v>
          </cell>
          <cell r="D12">
            <v>0</v>
          </cell>
          <cell r="E12">
            <v>0</v>
          </cell>
          <cell r="F12">
            <v>23848</v>
          </cell>
          <cell r="G12">
            <v>3700</v>
          </cell>
          <cell r="H12">
            <v>0</v>
          </cell>
          <cell r="I12">
            <v>418</v>
          </cell>
          <cell r="J12">
            <v>0</v>
          </cell>
          <cell r="K12">
            <v>345</v>
          </cell>
          <cell r="L12">
            <v>0</v>
          </cell>
          <cell r="M12">
            <v>11938</v>
          </cell>
          <cell r="N12">
            <v>66582</v>
          </cell>
          <cell r="O12">
            <v>100505</v>
          </cell>
          <cell r="P12">
            <v>33485.199999999997</v>
          </cell>
          <cell r="Q12">
            <v>0</v>
          </cell>
          <cell r="R12">
            <v>7777</v>
          </cell>
          <cell r="S12">
            <v>0</v>
          </cell>
          <cell r="T12">
            <v>37196</v>
          </cell>
          <cell r="U12">
            <v>16955</v>
          </cell>
          <cell r="V12">
            <v>13133</v>
          </cell>
          <cell r="W12">
            <v>69824</v>
          </cell>
          <cell r="X12">
            <v>9128</v>
          </cell>
          <cell r="Y12">
            <v>89178</v>
          </cell>
          <cell r="Z12">
            <v>3040.41</v>
          </cell>
          <cell r="AA12">
            <v>6547919.04</v>
          </cell>
          <cell r="AB12">
            <v>0</v>
          </cell>
          <cell r="AC12">
            <v>0</v>
          </cell>
          <cell r="AD12">
            <v>6547919.04</v>
          </cell>
          <cell r="AE12">
            <v>898</v>
          </cell>
          <cell r="AF12"/>
        </row>
        <row r="13">
          <cell r="A13">
            <v>44</v>
          </cell>
          <cell r="B13" t="str">
            <v>Plummer / Worley Joint</v>
          </cell>
          <cell r="C13">
            <v>2875227.13</v>
          </cell>
          <cell r="D13">
            <v>0</v>
          </cell>
          <cell r="E13">
            <v>0</v>
          </cell>
          <cell r="F13">
            <v>18000</v>
          </cell>
          <cell r="G13">
            <v>1300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7500</v>
          </cell>
          <cell r="N13">
            <v>41575</v>
          </cell>
          <cell r="O13">
            <v>47634</v>
          </cell>
          <cell r="P13">
            <v>0</v>
          </cell>
          <cell r="Q13">
            <v>0</v>
          </cell>
          <cell r="R13">
            <v>3024</v>
          </cell>
          <cell r="S13">
            <v>0</v>
          </cell>
          <cell r="T13">
            <v>26231</v>
          </cell>
          <cell r="U13">
            <v>8900</v>
          </cell>
          <cell r="V13">
            <v>6169</v>
          </cell>
          <cell r="W13">
            <v>26278</v>
          </cell>
          <cell r="X13">
            <v>7506</v>
          </cell>
          <cell r="Y13">
            <v>52929</v>
          </cell>
          <cell r="Z13">
            <v>9534.49</v>
          </cell>
          <cell r="AA13">
            <v>3131807.62</v>
          </cell>
          <cell r="AB13">
            <v>0</v>
          </cell>
          <cell r="AC13">
            <v>0</v>
          </cell>
          <cell r="AD13">
            <v>3131807.62</v>
          </cell>
          <cell r="AE13">
            <v>382</v>
          </cell>
          <cell r="AF13"/>
        </row>
        <row r="14">
          <cell r="A14">
            <v>52</v>
          </cell>
          <cell r="B14" t="str">
            <v>Snake River</v>
          </cell>
          <cell r="C14">
            <v>11395093.09</v>
          </cell>
          <cell r="D14">
            <v>381218.54</v>
          </cell>
          <cell r="E14">
            <v>0</v>
          </cell>
          <cell r="F14">
            <v>51762</v>
          </cell>
          <cell r="G14">
            <v>6600</v>
          </cell>
          <cell r="H14">
            <v>7362</v>
          </cell>
          <cell r="I14">
            <v>20708</v>
          </cell>
          <cell r="J14">
            <v>0</v>
          </cell>
          <cell r="K14">
            <v>25875</v>
          </cell>
          <cell r="L14">
            <v>0</v>
          </cell>
          <cell r="M14">
            <v>23492</v>
          </cell>
          <cell r="N14">
            <v>111796</v>
          </cell>
          <cell r="O14">
            <v>162120</v>
          </cell>
          <cell r="P14">
            <v>14350.8</v>
          </cell>
          <cell r="Q14">
            <v>0</v>
          </cell>
          <cell r="R14">
            <v>57851</v>
          </cell>
          <cell r="S14">
            <v>0</v>
          </cell>
          <cell r="T14">
            <v>57022</v>
          </cell>
          <cell r="U14">
            <v>28840</v>
          </cell>
          <cell r="V14">
            <v>23163</v>
          </cell>
          <cell r="W14">
            <v>136767</v>
          </cell>
          <cell r="X14">
            <v>72272</v>
          </cell>
          <cell r="Y14">
            <v>176545</v>
          </cell>
          <cell r="Z14">
            <v>5043.3100000000004</v>
          </cell>
          <cell r="AA14">
            <v>12757880.74</v>
          </cell>
          <cell r="AB14">
            <v>-381218.54</v>
          </cell>
          <cell r="AC14">
            <v>0</v>
          </cell>
          <cell r="AD14">
            <v>12376662.200000001</v>
          </cell>
          <cell r="AE14">
            <v>2277</v>
          </cell>
          <cell r="AF14"/>
        </row>
        <row r="15">
          <cell r="A15">
            <v>55</v>
          </cell>
          <cell r="B15" t="str">
            <v>Blackfoot</v>
          </cell>
          <cell r="C15">
            <v>22488341.120000001</v>
          </cell>
          <cell r="D15">
            <v>0</v>
          </cell>
          <cell r="E15">
            <v>0</v>
          </cell>
          <cell r="F15">
            <v>113483</v>
          </cell>
          <cell r="G15">
            <v>1200</v>
          </cell>
          <cell r="H15">
            <v>5628</v>
          </cell>
          <cell r="I15">
            <v>72791</v>
          </cell>
          <cell r="J15">
            <v>15000</v>
          </cell>
          <cell r="K15">
            <v>4885</v>
          </cell>
          <cell r="L15">
            <v>0</v>
          </cell>
          <cell r="M15">
            <v>45952</v>
          </cell>
          <cell r="N15">
            <v>238840</v>
          </cell>
          <cell r="O15">
            <v>388045</v>
          </cell>
          <cell r="P15">
            <v>57403.199999999997</v>
          </cell>
          <cell r="Q15">
            <v>0</v>
          </cell>
          <cell r="R15">
            <v>78266</v>
          </cell>
          <cell r="S15">
            <v>0</v>
          </cell>
          <cell r="T15">
            <v>112730</v>
          </cell>
          <cell r="U15">
            <v>67200</v>
          </cell>
          <cell r="V15">
            <v>46727</v>
          </cell>
          <cell r="W15">
            <v>280070</v>
          </cell>
          <cell r="X15">
            <v>159553</v>
          </cell>
          <cell r="Y15">
            <v>308595</v>
          </cell>
          <cell r="Z15">
            <v>9542.4199999999983</v>
          </cell>
          <cell r="AA15">
            <v>24494251.740000002</v>
          </cell>
          <cell r="AB15">
            <v>0</v>
          </cell>
          <cell r="AC15">
            <v>0</v>
          </cell>
          <cell r="AD15">
            <v>24494251.740000002</v>
          </cell>
          <cell r="AE15">
            <v>3934</v>
          </cell>
          <cell r="AF15"/>
        </row>
        <row r="16">
          <cell r="A16">
            <v>58</v>
          </cell>
          <cell r="B16" t="str">
            <v>Aberdeen</v>
          </cell>
          <cell r="C16">
            <v>4484508.43</v>
          </cell>
          <cell r="D16">
            <v>217625.24</v>
          </cell>
          <cell r="E16">
            <v>0</v>
          </cell>
          <cell r="F16">
            <v>18970</v>
          </cell>
          <cell r="G16">
            <v>0</v>
          </cell>
          <cell r="H16">
            <v>0</v>
          </cell>
          <cell r="I16">
            <v>52084</v>
          </cell>
          <cell r="J16">
            <v>0</v>
          </cell>
          <cell r="K16">
            <v>10500</v>
          </cell>
          <cell r="L16">
            <v>0</v>
          </cell>
          <cell r="M16">
            <v>9165</v>
          </cell>
          <cell r="N16">
            <v>49657</v>
          </cell>
          <cell r="O16">
            <v>83902</v>
          </cell>
          <cell r="P16">
            <v>23918</v>
          </cell>
          <cell r="Q16">
            <v>0</v>
          </cell>
          <cell r="R16">
            <v>7777</v>
          </cell>
          <cell r="S16">
            <v>0</v>
          </cell>
          <cell r="T16">
            <v>29774</v>
          </cell>
          <cell r="U16">
            <v>14364</v>
          </cell>
          <cell r="V16">
            <v>10387</v>
          </cell>
          <cell r="W16">
            <v>52756</v>
          </cell>
          <cell r="X16">
            <v>108375</v>
          </cell>
          <cell r="Y16">
            <v>75307</v>
          </cell>
          <cell r="Z16">
            <v>-460.58</v>
          </cell>
          <cell r="AA16">
            <v>5248609.09</v>
          </cell>
          <cell r="AB16">
            <v>-217625.24</v>
          </cell>
          <cell r="AC16">
            <v>0</v>
          </cell>
          <cell r="AD16">
            <v>5030983.8499999996</v>
          </cell>
          <cell r="AE16">
            <v>695</v>
          </cell>
          <cell r="AF16"/>
        </row>
        <row r="17">
          <cell r="A17">
            <v>59</v>
          </cell>
          <cell r="B17" t="str">
            <v>Firth</v>
          </cell>
          <cell r="C17">
            <v>4855411.16</v>
          </cell>
          <cell r="D17">
            <v>0</v>
          </cell>
          <cell r="E17">
            <v>0</v>
          </cell>
          <cell r="F17">
            <v>22019</v>
          </cell>
          <cell r="G17">
            <v>3700</v>
          </cell>
          <cell r="H17">
            <v>0</v>
          </cell>
          <cell r="I17">
            <v>3765</v>
          </cell>
          <cell r="J17">
            <v>0</v>
          </cell>
          <cell r="K17">
            <v>1215</v>
          </cell>
          <cell r="L17">
            <v>0</v>
          </cell>
          <cell r="M17">
            <v>10438</v>
          </cell>
          <cell r="N17">
            <v>47665</v>
          </cell>
          <cell r="O17">
            <v>74286</v>
          </cell>
          <cell r="P17">
            <v>0</v>
          </cell>
          <cell r="Q17">
            <v>0</v>
          </cell>
          <cell r="R17">
            <v>7777</v>
          </cell>
          <cell r="S17">
            <v>0</v>
          </cell>
          <cell r="T17">
            <v>28900</v>
          </cell>
          <cell r="U17">
            <v>15462</v>
          </cell>
          <cell r="V17">
            <v>12116</v>
          </cell>
          <cell r="W17">
            <v>63306</v>
          </cell>
          <cell r="X17">
            <v>36301</v>
          </cell>
          <cell r="Y17">
            <v>85036</v>
          </cell>
          <cell r="Z17">
            <v>147.28</v>
          </cell>
          <cell r="AA17">
            <v>5267544.4400000004</v>
          </cell>
          <cell r="AB17">
            <v>0</v>
          </cell>
          <cell r="AC17">
            <v>0</v>
          </cell>
          <cell r="AD17">
            <v>5267544.4400000004</v>
          </cell>
          <cell r="AE17">
            <v>825</v>
          </cell>
          <cell r="AF17"/>
        </row>
        <row r="18">
          <cell r="A18">
            <v>60</v>
          </cell>
          <cell r="B18" t="str">
            <v>Shelley Joint</v>
          </cell>
          <cell r="C18">
            <v>11968474.460000001</v>
          </cell>
          <cell r="D18">
            <v>254314.06</v>
          </cell>
          <cell r="E18">
            <v>0</v>
          </cell>
          <cell r="F18">
            <v>58130</v>
          </cell>
          <cell r="G18">
            <v>4900</v>
          </cell>
          <cell r="H18">
            <v>0</v>
          </cell>
          <cell r="I18">
            <v>22800</v>
          </cell>
          <cell r="J18">
            <v>0</v>
          </cell>
          <cell r="K18">
            <v>9413</v>
          </cell>
          <cell r="L18">
            <v>0</v>
          </cell>
          <cell r="M18">
            <v>25195</v>
          </cell>
          <cell r="N18">
            <v>123242</v>
          </cell>
          <cell r="O18">
            <v>218491</v>
          </cell>
          <cell r="P18">
            <v>9567.2000000000007</v>
          </cell>
          <cell r="Q18">
            <v>8160</v>
          </cell>
          <cell r="R18">
            <v>78266</v>
          </cell>
          <cell r="S18">
            <v>0</v>
          </cell>
          <cell r="T18">
            <v>62041</v>
          </cell>
          <cell r="U18">
            <v>37149</v>
          </cell>
          <cell r="V18">
            <v>29728</v>
          </cell>
          <cell r="W18">
            <v>173439</v>
          </cell>
          <cell r="X18">
            <v>36024</v>
          </cell>
          <cell r="Y18">
            <v>187470</v>
          </cell>
          <cell r="Z18">
            <v>1974.35</v>
          </cell>
          <cell r="AA18">
            <v>13308778.07</v>
          </cell>
          <cell r="AB18">
            <v>-254314.06</v>
          </cell>
          <cell r="AC18">
            <v>0</v>
          </cell>
          <cell r="AD18">
            <v>13054464.01</v>
          </cell>
          <cell r="AE18">
            <v>2256</v>
          </cell>
          <cell r="AF18"/>
        </row>
        <row r="19">
          <cell r="A19">
            <v>61</v>
          </cell>
          <cell r="B19" t="str">
            <v>Blaine County</v>
          </cell>
          <cell r="C19">
            <v>17407840.890000001</v>
          </cell>
          <cell r="D19">
            <v>0</v>
          </cell>
          <cell r="E19">
            <v>0</v>
          </cell>
          <cell r="F19">
            <v>90041</v>
          </cell>
          <cell r="G19">
            <v>1200</v>
          </cell>
          <cell r="H19">
            <v>5628</v>
          </cell>
          <cell r="I19">
            <v>155832</v>
          </cell>
          <cell r="J19">
            <v>85000</v>
          </cell>
          <cell r="K19">
            <v>54533</v>
          </cell>
          <cell r="L19">
            <v>0</v>
          </cell>
          <cell r="M19">
            <v>36681</v>
          </cell>
          <cell r="N19">
            <v>319196</v>
          </cell>
          <cell r="O19">
            <v>286229</v>
          </cell>
          <cell r="P19">
            <v>90888.4</v>
          </cell>
          <cell r="Q19">
            <v>0</v>
          </cell>
          <cell r="R19">
            <v>112291</v>
          </cell>
          <cell r="S19">
            <v>0</v>
          </cell>
          <cell r="T19">
            <v>147965</v>
          </cell>
          <cell r="U19">
            <v>49147</v>
          </cell>
          <cell r="V19">
            <v>40157</v>
          </cell>
          <cell r="W19">
            <v>237770</v>
          </cell>
          <cell r="X19">
            <v>0</v>
          </cell>
          <cell r="Y19">
            <v>248499</v>
          </cell>
          <cell r="Z19">
            <v>16072.529999999999</v>
          </cell>
          <cell r="AA19">
            <v>19384970.82</v>
          </cell>
          <cell r="AB19">
            <v>0</v>
          </cell>
          <cell r="AC19">
            <v>0</v>
          </cell>
          <cell r="AD19">
            <v>19384970.82</v>
          </cell>
          <cell r="AE19">
            <v>3156</v>
          </cell>
          <cell r="AF19"/>
        </row>
        <row r="20">
          <cell r="A20">
            <v>71</v>
          </cell>
          <cell r="B20" t="str">
            <v>Garden Valley</v>
          </cell>
          <cell r="C20">
            <v>2299840.59</v>
          </cell>
          <cell r="D20">
            <v>0</v>
          </cell>
          <cell r="E20">
            <v>0</v>
          </cell>
          <cell r="F20">
            <v>18000</v>
          </cell>
          <cell r="G20">
            <v>2000</v>
          </cell>
          <cell r="H20">
            <v>0</v>
          </cell>
          <cell r="I20">
            <v>0</v>
          </cell>
          <cell r="J20">
            <v>0</v>
          </cell>
          <cell r="K20">
            <v>380</v>
          </cell>
          <cell r="L20">
            <v>0</v>
          </cell>
          <cell r="M20">
            <v>7500</v>
          </cell>
          <cell r="N20">
            <v>21347</v>
          </cell>
          <cell r="O20">
            <v>16826</v>
          </cell>
          <cell r="P20">
            <v>0</v>
          </cell>
          <cell r="Q20">
            <v>0</v>
          </cell>
          <cell r="R20">
            <v>34025</v>
          </cell>
          <cell r="S20">
            <v>0</v>
          </cell>
          <cell r="T20">
            <v>17360</v>
          </cell>
          <cell r="U20">
            <v>3267</v>
          </cell>
          <cell r="V20">
            <v>5090</v>
          </cell>
          <cell r="W20">
            <v>19529</v>
          </cell>
          <cell r="X20">
            <v>0</v>
          </cell>
          <cell r="Y20">
            <v>46887</v>
          </cell>
          <cell r="Z20">
            <v>8323.7000000000007</v>
          </cell>
          <cell r="AA20">
            <v>2500375.29</v>
          </cell>
          <cell r="AB20">
            <v>0</v>
          </cell>
          <cell r="AC20">
            <v>0</v>
          </cell>
          <cell r="AD20">
            <v>2500375.29</v>
          </cell>
          <cell r="AE20">
            <v>322</v>
          </cell>
          <cell r="AF20"/>
        </row>
        <row r="21">
          <cell r="A21">
            <v>72</v>
          </cell>
          <cell r="B21" t="str">
            <v>Basin</v>
          </cell>
          <cell r="C21">
            <v>2524382.52</v>
          </cell>
          <cell r="D21">
            <v>0</v>
          </cell>
          <cell r="E21">
            <v>0</v>
          </cell>
          <cell r="F21">
            <v>18000</v>
          </cell>
          <cell r="G21">
            <v>1400</v>
          </cell>
          <cell r="H21">
            <v>0</v>
          </cell>
          <cell r="I21">
            <v>837</v>
          </cell>
          <cell r="J21">
            <v>0</v>
          </cell>
          <cell r="K21">
            <v>0</v>
          </cell>
          <cell r="L21">
            <v>0</v>
          </cell>
          <cell r="M21">
            <v>7500</v>
          </cell>
          <cell r="N21">
            <v>27965</v>
          </cell>
          <cell r="O21">
            <v>24692</v>
          </cell>
          <cell r="P21">
            <v>19134.400000000001</v>
          </cell>
          <cell r="Q21">
            <v>0</v>
          </cell>
          <cell r="R21">
            <v>3024</v>
          </cell>
          <cell r="S21">
            <v>0</v>
          </cell>
          <cell r="T21">
            <v>20262</v>
          </cell>
          <cell r="U21">
            <v>4534</v>
          </cell>
          <cell r="V21">
            <v>5870</v>
          </cell>
          <cell r="W21">
            <v>24115</v>
          </cell>
          <cell r="X21">
            <v>1291</v>
          </cell>
          <cell r="Y21">
            <v>48951</v>
          </cell>
          <cell r="Z21">
            <v>1620.3900000000003</v>
          </cell>
          <cell r="AA21">
            <v>2733578.31</v>
          </cell>
          <cell r="AB21">
            <v>0</v>
          </cell>
          <cell r="AC21">
            <v>0</v>
          </cell>
          <cell r="AD21">
            <v>2733578.31</v>
          </cell>
          <cell r="AE21">
            <v>322</v>
          </cell>
          <cell r="AF21"/>
        </row>
        <row r="22">
          <cell r="A22">
            <v>73</v>
          </cell>
          <cell r="B22" t="str">
            <v>Horseshoe Bend</v>
          </cell>
          <cell r="C22">
            <v>1867046.53</v>
          </cell>
          <cell r="D22">
            <v>13447.52</v>
          </cell>
          <cell r="E22">
            <v>0</v>
          </cell>
          <cell r="F22">
            <v>16740</v>
          </cell>
          <cell r="G22">
            <v>400</v>
          </cell>
          <cell r="H22">
            <v>0</v>
          </cell>
          <cell r="I22">
            <v>628</v>
          </cell>
          <cell r="J22">
            <v>0</v>
          </cell>
          <cell r="K22">
            <v>0</v>
          </cell>
          <cell r="L22">
            <v>0</v>
          </cell>
          <cell r="M22">
            <v>7500</v>
          </cell>
          <cell r="N22">
            <v>19314</v>
          </cell>
          <cell r="O22">
            <v>14860</v>
          </cell>
          <cell r="P22">
            <v>4783.6000000000004</v>
          </cell>
          <cell r="Q22">
            <v>0</v>
          </cell>
          <cell r="R22">
            <v>34025</v>
          </cell>
          <cell r="S22">
            <v>0</v>
          </cell>
          <cell r="T22">
            <v>16469</v>
          </cell>
          <cell r="U22">
            <v>3211</v>
          </cell>
          <cell r="V22">
            <v>4687</v>
          </cell>
          <cell r="W22">
            <v>16915</v>
          </cell>
          <cell r="X22">
            <v>18998</v>
          </cell>
          <cell r="Y22">
            <v>41662</v>
          </cell>
          <cell r="Z22">
            <v>5837.76</v>
          </cell>
          <cell r="AA22">
            <v>2086524.4100000001</v>
          </cell>
          <cell r="AB22">
            <v>-13447.52</v>
          </cell>
          <cell r="AC22">
            <v>0</v>
          </cell>
          <cell r="AD22">
            <v>2073076.8900000001</v>
          </cell>
          <cell r="AE22">
            <v>233</v>
          </cell>
          <cell r="AF22"/>
        </row>
        <row r="23">
          <cell r="A23">
            <v>83</v>
          </cell>
          <cell r="B23" t="str">
            <v>West Bonner County</v>
          </cell>
          <cell r="C23">
            <v>5878683.5999999996</v>
          </cell>
          <cell r="D23">
            <v>0</v>
          </cell>
          <cell r="E23">
            <v>0</v>
          </cell>
          <cell r="F23">
            <v>23171</v>
          </cell>
          <cell r="G23">
            <v>6600</v>
          </cell>
          <cell r="H23">
            <v>0</v>
          </cell>
          <cell r="I23">
            <v>209</v>
          </cell>
          <cell r="J23">
            <v>0</v>
          </cell>
          <cell r="K23">
            <v>190</v>
          </cell>
          <cell r="L23">
            <v>0</v>
          </cell>
          <cell r="M23">
            <v>12186</v>
          </cell>
          <cell r="N23">
            <v>76239</v>
          </cell>
          <cell r="O23">
            <v>98538</v>
          </cell>
          <cell r="P23">
            <v>28701.599999999999</v>
          </cell>
          <cell r="Q23">
            <v>0</v>
          </cell>
          <cell r="R23">
            <v>7777</v>
          </cell>
          <cell r="S23">
            <v>0</v>
          </cell>
          <cell r="T23">
            <v>41430</v>
          </cell>
          <cell r="U23">
            <v>16335</v>
          </cell>
          <cell r="V23">
            <v>14008</v>
          </cell>
          <cell r="W23">
            <v>75790</v>
          </cell>
          <cell r="X23">
            <v>0</v>
          </cell>
          <cell r="Y23">
            <v>93425</v>
          </cell>
          <cell r="Z23">
            <v>7503.2599999999984</v>
          </cell>
          <cell r="AA23">
            <v>6380786.459999999</v>
          </cell>
          <cell r="AB23">
            <v>0</v>
          </cell>
          <cell r="AC23">
            <v>0</v>
          </cell>
          <cell r="AD23">
            <v>6380786.459999999</v>
          </cell>
          <cell r="AE23">
            <v>960</v>
          </cell>
          <cell r="AF23"/>
        </row>
        <row r="24">
          <cell r="A24">
            <v>84</v>
          </cell>
          <cell r="B24" t="str">
            <v>Lake Pend Oreille</v>
          </cell>
          <cell r="C24">
            <v>20826997.550000001</v>
          </cell>
          <cell r="D24">
            <v>0</v>
          </cell>
          <cell r="E24">
            <v>0</v>
          </cell>
          <cell r="F24">
            <v>94852</v>
          </cell>
          <cell r="G24">
            <v>0</v>
          </cell>
          <cell r="H24">
            <v>1876</v>
          </cell>
          <cell r="I24">
            <v>6693</v>
          </cell>
          <cell r="J24">
            <v>0</v>
          </cell>
          <cell r="K24">
            <v>34338</v>
          </cell>
          <cell r="L24">
            <v>0</v>
          </cell>
          <cell r="M24">
            <v>40769</v>
          </cell>
          <cell r="N24">
            <v>248843</v>
          </cell>
          <cell r="O24">
            <v>315286</v>
          </cell>
          <cell r="P24">
            <v>86104.8</v>
          </cell>
          <cell r="Q24">
            <v>0</v>
          </cell>
          <cell r="R24">
            <v>112291</v>
          </cell>
          <cell r="S24">
            <v>0</v>
          </cell>
          <cell r="T24">
            <v>117116</v>
          </cell>
          <cell r="U24">
            <v>53203</v>
          </cell>
          <cell r="V24">
            <v>45730</v>
          </cell>
          <cell r="W24">
            <v>275611</v>
          </cell>
          <cell r="X24">
            <v>0</v>
          </cell>
          <cell r="Y24">
            <v>273390</v>
          </cell>
          <cell r="Z24">
            <v>35993.43</v>
          </cell>
          <cell r="AA24">
            <v>22569093.780000001</v>
          </cell>
          <cell r="AB24">
            <v>0</v>
          </cell>
          <cell r="AC24">
            <v>0</v>
          </cell>
          <cell r="AD24">
            <v>22569093.780000001</v>
          </cell>
          <cell r="AE24">
            <v>3499</v>
          </cell>
          <cell r="AF24"/>
        </row>
        <row r="25">
          <cell r="A25">
            <v>91</v>
          </cell>
          <cell r="B25" t="str">
            <v>Idaho Falls</v>
          </cell>
          <cell r="C25">
            <v>53703398.729999997</v>
          </cell>
          <cell r="D25">
            <v>370370.98</v>
          </cell>
          <cell r="E25">
            <v>0</v>
          </cell>
          <cell r="F25">
            <v>270463</v>
          </cell>
          <cell r="G25">
            <v>3700</v>
          </cell>
          <cell r="H25">
            <v>16884</v>
          </cell>
          <cell r="I25">
            <v>150812</v>
          </cell>
          <cell r="J25">
            <v>0</v>
          </cell>
          <cell r="K25">
            <v>70143</v>
          </cell>
          <cell r="L25">
            <v>0</v>
          </cell>
          <cell r="M25">
            <v>112914</v>
          </cell>
          <cell r="N25">
            <v>566504</v>
          </cell>
          <cell r="O25">
            <v>937554</v>
          </cell>
          <cell r="P25">
            <v>248747.2</v>
          </cell>
          <cell r="Q25">
            <v>0</v>
          </cell>
          <cell r="R25">
            <v>214383</v>
          </cell>
          <cell r="S25">
            <v>4783.6000000000004</v>
          </cell>
          <cell r="T25">
            <v>256408</v>
          </cell>
          <cell r="U25">
            <v>174535</v>
          </cell>
          <cell r="V25">
            <v>121155</v>
          </cell>
          <cell r="W25">
            <v>748911</v>
          </cell>
          <cell r="X25">
            <v>0</v>
          </cell>
          <cell r="Y25">
            <v>738536</v>
          </cell>
          <cell r="Z25">
            <v>29393.22</v>
          </cell>
          <cell r="AA25">
            <v>58739595.729999997</v>
          </cell>
          <cell r="AB25">
            <v>-370370.98</v>
          </cell>
          <cell r="AC25">
            <v>0</v>
          </cell>
          <cell r="AD25">
            <v>58369224.75</v>
          </cell>
          <cell r="AE25">
            <v>10014</v>
          </cell>
          <cell r="AF25"/>
        </row>
        <row r="26">
          <cell r="A26">
            <v>92</v>
          </cell>
          <cell r="B26" t="str">
            <v>Swan Valley Elementary</v>
          </cell>
          <cell r="C26">
            <v>612295.51</v>
          </cell>
          <cell r="D26">
            <v>0</v>
          </cell>
          <cell r="E26">
            <v>0</v>
          </cell>
          <cell r="F26">
            <v>18000</v>
          </cell>
          <cell r="G26">
            <v>6600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4500</v>
          </cell>
          <cell r="N26">
            <v>4778</v>
          </cell>
          <cell r="O26">
            <v>4372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10095</v>
          </cell>
          <cell r="U26">
            <v>676</v>
          </cell>
          <cell r="V26">
            <v>2640</v>
          </cell>
          <cell r="W26">
            <v>4051</v>
          </cell>
          <cell r="X26">
            <v>0</v>
          </cell>
          <cell r="Y26">
            <v>20515.199999999997</v>
          </cell>
          <cell r="Z26">
            <v>20.70000000000001</v>
          </cell>
          <cell r="AA26">
            <v>688543.40999999992</v>
          </cell>
          <cell r="AB26">
            <v>0</v>
          </cell>
          <cell r="AC26">
            <v>0</v>
          </cell>
          <cell r="AD26">
            <v>688543.40999999992</v>
          </cell>
          <cell r="AE26">
            <v>71</v>
          </cell>
          <cell r="AF26"/>
        </row>
        <row r="27">
          <cell r="A27">
            <v>93</v>
          </cell>
          <cell r="B27" t="str">
            <v>Bonneville Joint</v>
          </cell>
          <cell r="C27">
            <v>69872422.150000006</v>
          </cell>
          <cell r="D27">
            <v>2472709.64</v>
          </cell>
          <cell r="E27">
            <v>0</v>
          </cell>
          <cell r="F27">
            <v>358200</v>
          </cell>
          <cell r="G27">
            <v>1200</v>
          </cell>
          <cell r="H27">
            <v>35573</v>
          </cell>
          <cell r="I27">
            <v>131778</v>
          </cell>
          <cell r="J27">
            <v>0</v>
          </cell>
          <cell r="K27">
            <v>465845</v>
          </cell>
          <cell r="L27">
            <v>0</v>
          </cell>
          <cell r="M27">
            <v>148537</v>
          </cell>
          <cell r="N27">
            <v>711307</v>
          </cell>
          <cell r="O27">
            <v>1068650</v>
          </cell>
          <cell r="P27">
            <v>353986.4</v>
          </cell>
          <cell r="Q27">
            <v>115389.75999999999</v>
          </cell>
          <cell r="R27">
            <v>234798</v>
          </cell>
          <cell r="S27">
            <v>0</v>
          </cell>
          <cell r="T27">
            <v>319903</v>
          </cell>
          <cell r="U27">
            <v>196982</v>
          </cell>
          <cell r="V27">
            <v>158432</v>
          </cell>
          <cell r="W27">
            <v>981005</v>
          </cell>
          <cell r="X27">
            <v>0</v>
          </cell>
          <cell r="Y27">
            <v>974571</v>
          </cell>
          <cell r="Z27">
            <v>15929.060000000003</v>
          </cell>
          <cell r="AA27">
            <v>78617218.01000002</v>
          </cell>
          <cell r="AB27">
            <v>-2472709.64</v>
          </cell>
          <cell r="AC27">
            <v>0</v>
          </cell>
          <cell r="AD27">
            <v>76144508.37000002</v>
          </cell>
          <cell r="AE27">
            <v>13236</v>
          </cell>
          <cell r="AF27"/>
        </row>
        <row r="28">
          <cell r="A28">
            <v>101</v>
          </cell>
          <cell r="B28" t="str">
            <v>Boundary County</v>
          </cell>
          <cell r="C28">
            <v>7765232.4000000004</v>
          </cell>
          <cell r="D28">
            <v>0</v>
          </cell>
          <cell r="E28">
            <v>0</v>
          </cell>
          <cell r="F28">
            <v>35502</v>
          </cell>
          <cell r="G28">
            <v>1300</v>
          </cell>
          <cell r="H28">
            <v>0</v>
          </cell>
          <cell r="I28">
            <v>1464</v>
          </cell>
          <cell r="J28">
            <v>0</v>
          </cell>
          <cell r="K28">
            <v>6898</v>
          </cell>
          <cell r="L28">
            <v>0</v>
          </cell>
          <cell r="M28">
            <v>16365</v>
          </cell>
          <cell r="N28">
            <v>91710</v>
          </cell>
          <cell r="O28">
            <v>146172</v>
          </cell>
          <cell r="P28">
            <v>14350.8</v>
          </cell>
          <cell r="Q28">
            <v>0</v>
          </cell>
          <cell r="R28">
            <v>57851</v>
          </cell>
          <cell r="S28">
            <v>0</v>
          </cell>
          <cell r="T28">
            <v>48214</v>
          </cell>
          <cell r="U28">
            <v>21884</v>
          </cell>
          <cell r="V28">
            <v>18506</v>
          </cell>
          <cell r="W28">
            <v>103979</v>
          </cell>
          <cell r="X28">
            <v>10349</v>
          </cell>
          <cell r="Y28">
            <v>118483</v>
          </cell>
          <cell r="Z28">
            <v>12427.529999999997</v>
          </cell>
          <cell r="AA28">
            <v>8470687.7299999986</v>
          </cell>
          <cell r="AB28">
            <v>0</v>
          </cell>
          <cell r="AC28">
            <v>0</v>
          </cell>
          <cell r="AD28">
            <v>8470687.7299999986</v>
          </cell>
          <cell r="AE28">
            <v>1328</v>
          </cell>
          <cell r="AF28"/>
        </row>
        <row r="29">
          <cell r="A29">
            <v>111</v>
          </cell>
          <cell r="B29" t="str">
            <v>Butte County</v>
          </cell>
          <cell r="C29">
            <v>2864719.07</v>
          </cell>
          <cell r="D29">
            <v>0</v>
          </cell>
          <cell r="E29">
            <v>0</v>
          </cell>
          <cell r="F29">
            <v>18000</v>
          </cell>
          <cell r="G29">
            <v>2800</v>
          </cell>
          <cell r="H29">
            <v>0</v>
          </cell>
          <cell r="I29">
            <v>628</v>
          </cell>
          <cell r="J29">
            <v>0</v>
          </cell>
          <cell r="K29">
            <v>300</v>
          </cell>
          <cell r="L29">
            <v>0</v>
          </cell>
          <cell r="M29">
            <v>7500</v>
          </cell>
          <cell r="N29">
            <v>27954</v>
          </cell>
          <cell r="O29">
            <v>43478</v>
          </cell>
          <cell r="P29">
            <v>4783.6000000000004</v>
          </cell>
          <cell r="Q29">
            <v>0</v>
          </cell>
          <cell r="R29">
            <v>3024</v>
          </cell>
          <cell r="S29">
            <v>0</v>
          </cell>
          <cell r="T29">
            <v>20258</v>
          </cell>
          <cell r="U29">
            <v>8393</v>
          </cell>
          <cell r="V29">
            <v>6700</v>
          </cell>
          <cell r="W29">
            <v>29717</v>
          </cell>
          <cell r="X29">
            <v>18875</v>
          </cell>
          <cell r="Y29">
            <v>52703</v>
          </cell>
          <cell r="Z29">
            <v>61.44</v>
          </cell>
          <cell r="AA29">
            <v>3109894.11</v>
          </cell>
          <cell r="AB29">
            <v>0</v>
          </cell>
          <cell r="AC29">
            <v>0</v>
          </cell>
          <cell r="AD29">
            <v>3109894.11</v>
          </cell>
          <cell r="AE29">
            <v>367</v>
          </cell>
          <cell r="AF29"/>
        </row>
        <row r="30">
          <cell r="A30">
            <v>121</v>
          </cell>
          <cell r="B30" t="str">
            <v>Camas County</v>
          </cell>
          <cell r="C30">
            <v>1655592.79</v>
          </cell>
          <cell r="D30">
            <v>6140.85</v>
          </cell>
          <cell r="E30">
            <v>0</v>
          </cell>
          <cell r="F30">
            <v>14580</v>
          </cell>
          <cell r="G30">
            <v>5250</v>
          </cell>
          <cell r="H30">
            <v>0</v>
          </cell>
          <cell r="I30">
            <v>0</v>
          </cell>
          <cell r="J30">
            <v>0</v>
          </cell>
          <cell r="K30">
            <v>225</v>
          </cell>
          <cell r="L30">
            <v>0</v>
          </cell>
          <cell r="M30">
            <v>7500</v>
          </cell>
          <cell r="N30">
            <v>17789</v>
          </cell>
          <cell r="O30">
            <v>15948</v>
          </cell>
          <cell r="P30">
            <v>4783.6000000000004</v>
          </cell>
          <cell r="Q30">
            <v>0</v>
          </cell>
          <cell r="R30">
            <v>34025</v>
          </cell>
          <cell r="S30">
            <v>0</v>
          </cell>
          <cell r="T30">
            <v>15800</v>
          </cell>
          <cell r="U30">
            <v>2760</v>
          </cell>
          <cell r="V30">
            <v>4155</v>
          </cell>
          <cell r="W30">
            <v>13594</v>
          </cell>
          <cell r="X30">
            <v>11934</v>
          </cell>
          <cell r="Y30">
            <v>38916</v>
          </cell>
          <cell r="Z30">
            <v>564.29</v>
          </cell>
          <cell r="AA30">
            <v>1849557.5300000003</v>
          </cell>
          <cell r="AB30">
            <v>-6140.85</v>
          </cell>
          <cell r="AC30">
            <v>0</v>
          </cell>
          <cell r="AD30">
            <v>1843416.6800000002</v>
          </cell>
          <cell r="AE30">
            <v>188</v>
          </cell>
          <cell r="AF30"/>
        </row>
        <row r="31">
          <cell r="A31">
            <v>131</v>
          </cell>
          <cell r="B31" t="str">
            <v>Nampa</v>
          </cell>
          <cell r="C31">
            <v>72706696.030000001</v>
          </cell>
          <cell r="D31">
            <v>1825881.2200000002</v>
          </cell>
          <cell r="E31">
            <v>0</v>
          </cell>
          <cell r="F31">
            <v>360233</v>
          </cell>
          <cell r="G31">
            <v>6400</v>
          </cell>
          <cell r="H31">
            <v>3752</v>
          </cell>
          <cell r="I31">
            <v>396588</v>
          </cell>
          <cell r="J31">
            <v>0</v>
          </cell>
          <cell r="K31">
            <v>362730</v>
          </cell>
          <cell r="L31">
            <v>0</v>
          </cell>
          <cell r="M31">
            <v>150658</v>
          </cell>
          <cell r="N31">
            <v>890295</v>
          </cell>
          <cell r="O31">
            <v>1320577</v>
          </cell>
          <cell r="P31">
            <v>167426</v>
          </cell>
          <cell r="Q31">
            <v>73820.12</v>
          </cell>
          <cell r="R31">
            <v>234798</v>
          </cell>
          <cell r="S31">
            <v>0</v>
          </cell>
          <cell r="T31">
            <v>398388</v>
          </cell>
          <cell r="U31">
            <v>244636</v>
          </cell>
          <cell r="V31">
            <v>163691</v>
          </cell>
          <cell r="W31">
            <v>1012470</v>
          </cell>
          <cell r="X31">
            <v>145513</v>
          </cell>
          <cell r="Y31">
            <v>969714</v>
          </cell>
          <cell r="Z31">
            <v>50882.59</v>
          </cell>
          <cell r="AA31">
            <v>81485148.960000008</v>
          </cell>
          <cell r="AB31">
            <v>-1825881.2200000002</v>
          </cell>
          <cell r="AC31">
            <v>0</v>
          </cell>
          <cell r="AD31">
            <v>79659267.74000001</v>
          </cell>
          <cell r="AE31">
            <v>13226</v>
          </cell>
          <cell r="AF31"/>
        </row>
        <row r="32">
          <cell r="A32">
            <v>132</v>
          </cell>
          <cell r="B32" t="str">
            <v>Caldwell</v>
          </cell>
          <cell r="C32">
            <v>31603328.93</v>
          </cell>
          <cell r="D32">
            <v>1043430.24</v>
          </cell>
          <cell r="E32">
            <v>0</v>
          </cell>
          <cell r="F32">
            <v>143294</v>
          </cell>
          <cell r="G32">
            <v>6600</v>
          </cell>
          <cell r="H32">
            <v>20636</v>
          </cell>
          <cell r="I32">
            <v>260418</v>
          </cell>
          <cell r="J32">
            <v>0</v>
          </cell>
          <cell r="K32">
            <v>133974</v>
          </cell>
          <cell r="L32">
            <v>0</v>
          </cell>
          <cell r="M32">
            <v>64374</v>
          </cell>
          <cell r="N32">
            <v>361138</v>
          </cell>
          <cell r="O32">
            <v>809958</v>
          </cell>
          <cell r="P32">
            <v>119590</v>
          </cell>
          <cell r="Q32">
            <v>0</v>
          </cell>
          <cell r="R32">
            <v>78266</v>
          </cell>
          <cell r="S32">
            <v>0</v>
          </cell>
          <cell r="T32">
            <v>166356</v>
          </cell>
          <cell r="U32">
            <v>132344</v>
          </cell>
          <cell r="V32">
            <v>72723</v>
          </cell>
          <cell r="W32">
            <v>444070</v>
          </cell>
          <cell r="X32">
            <v>44224</v>
          </cell>
          <cell r="Y32">
            <v>425032</v>
          </cell>
          <cell r="Z32">
            <v>24083.940000000002</v>
          </cell>
          <cell r="AA32">
            <v>35953840.109999999</v>
          </cell>
          <cell r="AB32">
            <v>-1043430.24</v>
          </cell>
          <cell r="AC32">
            <v>0</v>
          </cell>
          <cell r="AD32">
            <v>34910409.869999997</v>
          </cell>
          <cell r="AE32">
            <v>5581</v>
          </cell>
          <cell r="AF32"/>
        </row>
        <row r="33">
          <cell r="A33">
            <v>133</v>
          </cell>
          <cell r="B33" t="str">
            <v>Wilder</v>
          </cell>
          <cell r="C33">
            <v>3204813.04</v>
          </cell>
          <cell r="D33">
            <v>78155.739999999991</v>
          </cell>
          <cell r="E33">
            <v>0</v>
          </cell>
          <cell r="F33">
            <v>18000</v>
          </cell>
          <cell r="G33">
            <v>4900</v>
          </cell>
          <cell r="H33">
            <v>0</v>
          </cell>
          <cell r="I33">
            <v>31376</v>
          </cell>
          <cell r="J33">
            <v>0</v>
          </cell>
          <cell r="K33">
            <v>2325</v>
          </cell>
          <cell r="L33">
            <v>0</v>
          </cell>
          <cell r="M33">
            <v>7500</v>
          </cell>
          <cell r="N33">
            <v>32833</v>
          </cell>
          <cell r="O33">
            <v>86307</v>
          </cell>
          <cell r="P33">
            <v>0</v>
          </cell>
          <cell r="Q33">
            <v>32000</v>
          </cell>
          <cell r="R33">
            <v>3024</v>
          </cell>
          <cell r="S33">
            <v>0</v>
          </cell>
          <cell r="T33">
            <v>22397</v>
          </cell>
          <cell r="U33">
            <v>12054</v>
          </cell>
          <cell r="V33">
            <v>7880</v>
          </cell>
          <cell r="W33">
            <v>37035</v>
          </cell>
          <cell r="X33">
            <v>18038</v>
          </cell>
          <cell r="Y33">
            <v>60625</v>
          </cell>
          <cell r="Z33">
            <v>65.16</v>
          </cell>
          <cell r="AA33">
            <v>3659327.9400000004</v>
          </cell>
          <cell r="AB33">
            <v>-78155.739999999991</v>
          </cell>
          <cell r="AC33">
            <v>0</v>
          </cell>
          <cell r="AD33">
            <v>3581172.2</v>
          </cell>
          <cell r="AE33">
            <v>491</v>
          </cell>
          <cell r="AF33"/>
        </row>
        <row r="34">
          <cell r="A34">
            <v>134</v>
          </cell>
          <cell r="B34" t="str">
            <v>Middleton</v>
          </cell>
          <cell r="C34">
            <v>21000317.02</v>
          </cell>
          <cell r="D34">
            <v>1077955.32</v>
          </cell>
          <cell r="E34">
            <v>0</v>
          </cell>
          <cell r="F34">
            <v>120936</v>
          </cell>
          <cell r="G34">
            <v>5400</v>
          </cell>
          <cell r="H34">
            <v>9380</v>
          </cell>
          <cell r="I34">
            <v>24473</v>
          </cell>
          <cell r="J34">
            <v>0</v>
          </cell>
          <cell r="K34">
            <v>525</v>
          </cell>
          <cell r="L34">
            <v>0</v>
          </cell>
          <cell r="M34">
            <v>45427</v>
          </cell>
          <cell r="N34">
            <v>211080</v>
          </cell>
          <cell r="O34">
            <v>287756</v>
          </cell>
          <cell r="P34">
            <v>105239.20000000001</v>
          </cell>
          <cell r="Q34">
            <v>31000</v>
          </cell>
          <cell r="R34">
            <v>78266</v>
          </cell>
          <cell r="S34">
            <v>0</v>
          </cell>
          <cell r="T34">
            <v>100557</v>
          </cell>
          <cell r="U34">
            <v>58582</v>
          </cell>
          <cell r="V34">
            <v>49808</v>
          </cell>
          <cell r="W34">
            <v>299788</v>
          </cell>
          <cell r="X34">
            <v>35028</v>
          </cell>
          <cell r="Y34">
            <v>305696</v>
          </cell>
          <cell r="Z34">
            <v>11932.099999999995</v>
          </cell>
          <cell r="AA34">
            <v>23859145.640000001</v>
          </cell>
          <cell r="AB34">
            <v>-1077955.32</v>
          </cell>
          <cell r="AC34">
            <v>0</v>
          </cell>
          <cell r="AD34">
            <v>22781190.32</v>
          </cell>
          <cell r="AE34">
            <v>3913</v>
          </cell>
          <cell r="AF34"/>
        </row>
        <row r="35">
          <cell r="A35">
            <v>135</v>
          </cell>
          <cell r="B35" t="str">
            <v>Notus</v>
          </cell>
          <cell r="C35">
            <v>2842158.23</v>
          </cell>
          <cell r="D35">
            <v>110948.94</v>
          </cell>
          <cell r="E35">
            <v>0</v>
          </cell>
          <cell r="F35">
            <v>18000</v>
          </cell>
          <cell r="G35">
            <v>6500</v>
          </cell>
          <cell r="H35">
            <v>0</v>
          </cell>
          <cell r="I35">
            <v>8367</v>
          </cell>
          <cell r="J35">
            <v>0</v>
          </cell>
          <cell r="K35">
            <v>0</v>
          </cell>
          <cell r="L35">
            <v>0</v>
          </cell>
          <cell r="M35">
            <v>7500</v>
          </cell>
          <cell r="N35">
            <v>31309</v>
          </cell>
          <cell r="O35">
            <v>36491</v>
          </cell>
          <cell r="P35">
            <v>4783.6000000000004</v>
          </cell>
          <cell r="Q35">
            <v>32610</v>
          </cell>
          <cell r="R35">
            <v>3024</v>
          </cell>
          <cell r="S35">
            <v>0</v>
          </cell>
          <cell r="T35">
            <v>21729</v>
          </cell>
          <cell r="U35">
            <v>7266</v>
          </cell>
          <cell r="V35">
            <v>6783</v>
          </cell>
          <cell r="W35">
            <v>30047</v>
          </cell>
          <cell r="X35">
            <v>22734</v>
          </cell>
          <cell r="Y35">
            <v>50338</v>
          </cell>
          <cell r="Z35">
            <v>268.23000000000008</v>
          </cell>
          <cell r="AA35">
            <v>3240857</v>
          </cell>
          <cell r="AB35">
            <v>-110948.94</v>
          </cell>
          <cell r="AC35">
            <v>0</v>
          </cell>
          <cell r="AD35">
            <v>3129908.06</v>
          </cell>
          <cell r="AE35">
            <v>351</v>
          </cell>
          <cell r="AF35"/>
        </row>
        <row r="36">
          <cell r="A36">
            <v>136</v>
          </cell>
          <cell r="B36" t="str">
            <v>Melba Joint</v>
          </cell>
          <cell r="C36">
            <v>5298887.63</v>
          </cell>
          <cell r="D36">
            <v>213938.56999999998</v>
          </cell>
          <cell r="E36">
            <v>0</v>
          </cell>
          <cell r="F36">
            <v>24390</v>
          </cell>
          <cell r="G36">
            <v>4900</v>
          </cell>
          <cell r="H36">
            <v>0</v>
          </cell>
          <cell r="I36">
            <v>14014</v>
          </cell>
          <cell r="J36">
            <v>0</v>
          </cell>
          <cell r="K36">
            <v>5890</v>
          </cell>
          <cell r="L36">
            <v>0</v>
          </cell>
          <cell r="M36">
            <v>11138</v>
          </cell>
          <cell r="N36">
            <v>50317</v>
          </cell>
          <cell r="O36">
            <v>65548</v>
          </cell>
          <cell r="P36">
            <v>9567.2000000000007</v>
          </cell>
          <cell r="Q36">
            <v>0</v>
          </cell>
          <cell r="R36">
            <v>7777</v>
          </cell>
          <cell r="S36">
            <v>0</v>
          </cell>
          <cell r="T36">
            <v>30064</v>
          </cell>
          <cell r="U36">
            <v>15209</v>
          </cell>
          <cell r="V36">
            <v>12332</v>
          </cell>
          <cell r="W36">
            <v>64728</v>
          </cell>
          <cell r="X36">
            <v>33290</v>
          </cell>
          <cell r="Y36">
            <v>88909</v>
          </cell>
          <cell r="Z36">
            <v>234.75</v>
          </cell>
          <cell r="AA36">
            <v>5951134.1500000004</v>
          </cell>
          <cell r="AB36">
            <v>-213938.56999999998</v>
          </cell>
          <cell r="AC36">
            <v>0</v>
          </cell>
          <cell r="AD36">
            <v>5737195.5800000001</v>
          </cell>
          <cell r="AE36">
            <v>876</v>
          </cell>
          <cell r="AF36"/>
        </row>
        <row r="37">
          <cell r="A37">
            <v>137</v>
          </cell>
          <cell r="B37" t="str">
            <v>Parma</v>
          </cell>
          <cell r="C37">
            <v>6022037.3300000001</v>
          </cell>
          <cell r="D37">
            <v>295980.67</v>
          </cell>
          <cell r="E37">
            <v>0</v>
          </cell>
          <cell r="F37">
            <v>27168</v>
          </cell>
          <cell r="G37">
            <v>5100</v>
          </cell>
          <cell r="H37">
            <v>0</v>
          </cell>
          <cell r="I37">
            <v>20917</v>
          </cell>
          <cell r="J37">
            <v>0</v>
          </cell>
          <cell r="K37">
            <v>32610</v>
          </cell>
          <cell r="L37">
            <v>0</v>
          </cell>
          <cell r="M37">
            <v>12272</v>
          </cell>
          <cell r="N37">
            <v>67121</v>
          </cell>
          <cell r="O37">
            <v>81496</v>
          </cell>
          <cell r="P37">
            <v>4783.6000000000004</v>
          </cell>
          <cell r="Q37">
            <v>0</v>
          </cell>
          <cell r="R37">
            <v>7777</v>
          </cell>
          <cell r="S37">
            <v>0</v>
          </cell>
          <cell r="T37">
            <v>37432</v>
          </cell>
          <cell r="U37">
            <v>17349</v>
          </cell>
          <cell r="V37">
            <v>14456</v>
          </cell>
          <cell r="W37">
            <v>77915</v>
          </cell>
          <cell r="X37">
            <v>48777</v>
          </cell>
          <cell r="Y37">
            <v>98647</v>
          </cell>
          <cell r="Z37">
            <v>1650.7399999999998</v>
          </cell>
          <cell r="AA37">
            <v>6873489.3399999999</v>
          </cell>
          <cell r="AB37">
            <v>-295980.67</v>
          </cell>
          <cell r="AC37">
            <v>0</v>
          </cell>
          <cell r="AD37">
            <v>6577508.6699999999</v>
          </cell>
          <cell r="AE37">
            <v>1015</v>
          </cell>
          <cell r="AF37"/>
        </row>
        <row r="38">
          <cell r="A38">
            <v>139</v>
          </cell>
          <cell r="B38" t="str">
            <v>Vallivue</v>
          </cell>
          <cell r="C38">
            <v>49939438.200000003</v>
          </cell>
          <cell r="D38">
            <v>5314155.82</v>
          </cell>
          <cell r="E38">
            <v>0</v>
          </cell>
          <cell r="F38">
            <v>238281</v>
          </cell>
          <cell r="G38">
            <v>1550</v>
          </cell>
          <cell r="H38">
            <v>5628</v>
          </cell>
          <cell r="I38">
            <v>247868</v>
          </cell>
          <cell r="J38">
            <v>0</v>
          </cell>
          <cell r="K38">
            <v>437127</v>
          </cell>
          <cell r="L38">
            <v>0</v>
          </cell>
          <cell r="M38">
            <v>101573</v>
          </cell>
          <cell r="N38">
            <v>540939</v>
          </cell>
          <cell r="O38">
            <v>821534</v>
          </cell>
          <cell r="P38">
            <v>71754</v>
          </cell>
          <cell r="Q38">
            <v>0</v>
          </cell>
          <cell r="R38">
            <v>156532</v>
          </cell>
          <cell r="S38">
            <v>0</v>
          </cell>
          <cell r="T38">
            <v>245198</v>
          </cell>
          <cell r="U38">
            <v>144061</v>
          </cell>
          <cell r="V38">
            <v>114569</v>
          </cell>
          <cell r="W38">
            <v>701776</v>
          </cell>
          <cell r="X38">
            <v>79416</v>
          </cell>
          <cell r="Y38">
            <v>657763</v>
          </cell>
          <cell r="Z38">
            <v>37819.180000000008</v>
          </cell>
          <cell r="AA38">
            <v>59856982.200000003</v>
          </cell>
          <cell r="AB38">
            <v>-5314155.82</v>
          </cell>
          <cell r="AC38">
            <v>0</v>
          </cell>
          <cell r="AD38">
            <v>54542826.380000003</v>
          </cell>
          <cell r="AE38">
            <v>8909</v>
          </cell>
          <cell r="AF38"/>
        </row>
        <row r="39">
          <cell r="A39">
            <v>148</v>
          </cell>
          <cell r="B39" t="str">
            <v>Grace Joint</v>
          </cell>
          <cell r="C39">
            <v>3711234.38</v>
          </cell>
          <cell r="D39">
            <v>95004.04</v>
          </cell>
          <cell r="E39">
            <v>0</v>
          </cell>
          <cell r="F39">
            <v>18000</v>
          </cell>
          <cell r="G39">
            <v>600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7500</v>
          </cell>
          <cell r="N39">
            <v>35151</v>
          </cell>
          <cell r="O39">
            <v>32119</v>
          </cell>
          <cell r="P39">
            <v>0</v>
          </cell>
          <cell r="Q39">
            <v>0</v>
          </cell>
          <cell r="R39">
            <v>3024</v>
          </cell>
          <cell r="S39">
            <v>0</v>
          </cell>
          <cell r="T39">
            <v>23414</v>
          </cell>
          <cell r="U39">
            <v>6928</v>
          </cell>
          <cell r="V39">
            <v>8452</v>
          </cell>
          <cell r="W39">
            <v>40615</v>
          </cell>
          <cell r="X39">
            <v>35674</v>
          </cell>
          <cell r="Y39">
            <v>62405</v>
          </cell>
          <cell r="Z39">
            <v>2548.12</v>
          </cell>
          <cell r="AA39">
            <v>4082668.54</v>
          </cell>
          <cell r="AB39">
            <v>-95004.04</v>
          </cell>
          <cell r="AC39">
            <v>0</v>
          </cell>
          <cell r="AD39">
            <v>3987664.5</v>
          </cell>
          <cell r="AE39">
            <v>520</v>
          </cell>
          <cell r="AF39"/>
        </row>
        <row r="40">
          <cell r="A40">
            <v>149</v>
          </cell>
          <cell r="B40" t="str">
            <v>North Gem</v>
          </cell>
          <cell r="C40">
            <v>1492389.91</v>
          </cell>
          <cell r="D40">
            <v>0</v>
          </cell>
          <cell r="E40">
            <v>0</v>
          </cell>
          <cell r="F40">
            <v>12240</v>
          </cell>
          <cell r="G40">
            <v>5000</v>
          </cell>
          <cell r="H40">
            <v>0</v>
          </cell>
          <cell r="I40">
            <v>0</v>
          </cell>
          <cell r="J40">
            <v>0</v>
          </cell>
          <cell r="K40">
            <v>1395</v>
          </cell>
          <cell r="L40">
            <v>0</v>
          </cell>
          <cell r="M40">
            <v>7500</v>
          </cell>
          <cell r="N40">
            <v>17149</v>
          </cell>
          <cell r="O40">
            <v>10271</v>
          </cell>
          <cell r="P40">
            <v>4783.6000000000004</v>
          </cell>
          <cell r="Q40">
            <v>0</v>
          </cell>
          <cell r="R40">
            <v>34025</v>
          </cell>
          <cell r="S40">
            <v>0</v>
          </cell>
          <cell r="T40">
            <v>15520</v>
          </cell>
          <cell r="U40">
            <v>2507</v>
          </cell>
          <cell r="V40">
            <v>3748</v>
          </cell>
          <cell r="W40">
            <v>11113</v>
          </cell>
          <cell r="X40">
            <v>14730</v>
          </cell>
          <cell r="Y40">
            <v>36418</v>
          </cell>
          <cell r="Z40">
            <v>6838.57</v>
          </cell>
          <cell r="AA40">
            <v>1675628.08</v>
          </cell>
          <cell r="AB40">
            <v>0</v>
          </cell>
          <cell r="AC40">
            <v>0</v>
          </cell>
          <cell r="AD40">
            <v>1675628.08</v>
          </cell>
          <cell r="AE40">
            <v>150</v>
          </cell>
          <cell r="AF40"/>
        </row>
        <row r="41">
          <cell r="A41">
            <v>150</v>
          </cell>
          <cell r="B41" t="str">
            <v>Soda Springs Joint</v>
          </cell>
          <cell r="C41">
            <v>5992652.1600000001</v>
          </cell>
          <cell r="D41">
            <v>9864.43</v>
          </cell>
          <cell r="E41">
            <v>0</v>
          </cell>
          <cell r="F41">
            <v>22697</v>
          </cell>
          <cell r="G41">
            <v>3500</v>
          </cell>
          <cell r="H41">
            <v>3752</v>
          </cell>
          <cell r="I41">
            <v>0</v>
          </cell>
          <cell r="J41">
            <v>0</v>
          </cell>
          <cell r="K41">
            <v>18545</v>
          </cell>
          <cell r="L41">
            <v>0</v>
          </cell>
          <cell r="M41">
            <v>11277</v>
          </cell>
          <cell r="N41">
            <v>54069</v>
          </cell>
          <cell r="O41">
            <v>95261</v>
          </cell>
          <cell r="P41">
            <v>4783.6000000000004</v>
          </cell>
          <cell r="Q41">
            <v>37800</v>
          </cell>
          <cell r="R41">
            <v>7777</v>
          </cell>
          <cell r="S41">
            <v>0</v>
          </cell>
          <cell r="T41">
            <v>31709</v>
          </cell>
          <cell r="U41">
            <v>14223</v>
          </cell>
          <cell r="V41">
            <v>13247</v>
          </cell>
          <cell r="W41">
            <v>70408</v>
          </cell>
          <cell r="X41">
            <v>0</v>
          </cell>
          <cell r="Y41">
            <v>88972</v>
          </cell>
          <cell r="Z41">
            <v>2644.62</v>
          </cell>
          <cell r="AA41">
            <v>6483181.8099999996</v>
          </cell>
          <cell r="AB41">
            <v>-9864.43</v>
          </cell>
          <cell r="AC41">
            <v>0</v>
          </cell>
          <cell r="AD41">
            <v>6473317.3799999999</v>
          </cell>
          <cell r="AE41">
            <v>885</v>
          </cell>
          <cell r="AF41"/>
        </row>
        <row r="42">
          <cell r="A42">
            <v>151</v>
          </cell>
          <cell r="B42" t="str">
            <v>Cassia County Joint</v>
          </cell>
          <cell r="C42">
            <v>30831375.57</v>
          </cell>
          <cell r="D42">
            <v>634941.68000000005</v>
          </cell>
          <cell r="E42">
            <v>0</v>
          </cell>
          <cell r="F42">
            <v>145258</v>
          </cell>
          <cell r="G42">
            <v>0</v>
          </cell>
          <cell r="H42">
            <v>0</v>
          </cell>
          <cell r="I42">
            <v>147466</v>
          </cell>
          <cell r="J42">
            <v>0</v>
          </cell>
          <cell r="K42">
            <v>7875</v>
          </cell>
          <cell r="L42">
            <v>0</v>
          </cell>
          <cell r="M42">
            <v>64488</v>
          </cell>
          <cell r="N42">
            <v>329504</v>
          </cell>
          <cell r="O42">
            <v>618118</v>
          </cell>
          <cell r="P42">
            <v>43052.4</v>
          </cell>
          <cell r="Q42">
            <v>29443.439999999999</v>
          </cell>
          <cell r="R42">
            <v>92091</v>
          </cell>
          <cell r="S42">
            <v>0</v>
          </cell>
          <cell r="T42">
            <v>152485</v>
          </cell>
          <cell r="U42">
            <v>102265</v>
          </cell>
          <cell r="V42">
            <v>66621</v>
          </cell>
          <cell r="W42">
            <v>406517</v>
          </cell>
          <cell r="X42">
            <v>133342</v>
          </cell>
          <cell r="Y42">
            <v>408333</v>
          </cell>
          <cell r="Z42">
            <v>83753.97</v>
          </cell>
          <cell r="AA42">
            <v>34296930.060000002</v>
          </cell>
          <cell r="AB42">
            <v>-634941.68000000005</v>
          </cell>
          <cell r="AC42">
            <v>0</v>
          </cell>
          <cell r="AD42">
            <v>33661988.380000003</v>
          </cell>
          <cell r="AE42">
            <v>5439</v>
          </cell>
          <cell r="AF42"/>
        </row>
        <row r="43">
          <cell r="A43">
            <v>161</v>
          </cell>
          <cell r="B43" t="str">
            <v>Clark County Joint</v>
          </cell>
          <cell r="C43">
            <v>1451177.93</v>
          </cell>
          <cell r="D43">
            <v>0</v>
          </cell>
          <cell r="E43">
            <v>0</v>
          </cell>
          <cell r="F43">
            <v>9000</v>
          </cell>
          <cell r="G43">
            <v>2803.79</v>
          </cell>
          <cell r="H43">
            <v>0</v>
          </cell>
          <cell r="I43">
            <v>6275</v>
          </cell>
          <cell r="J43">
            <v>0</v>
          </cell>
          <cell r="K43">
            <v>0</v>
          </cell>
          <cell r="L43">
            <v>0</v>
          </cell>
          <cell r="M43">
            <v>7500</v>
          </cell>
          <cell r="N43">
            <v>16264</v>
          </cell>
          <cell r="O43">
            <v>13110</v>
          </cell>
          <cell r="P43">
            <v>4783.6000000000004</v>
          </cell>
          <cell r="Q43">
            <v>0</v>
          </cell>
          <cell r="R43">
            <v>34025</v>
          </cell>
          <cell r="S43">
            <v>0</v>
          </cell>
          <cell r="T43">
            <v>15132</v>
          </cell>
          <cell r="U43">
            <v>2647</v>
          </cell>
          <cell r="V43">
            <v>3393</v>
          </cell>
          <cell r="W43">
            <v>8878</v>
          </cell>
          <cell r="X43">
            <v>26042</v>
          </cell>
          <cell r="Y43">
            <v>34235</v>
          </cell>
          <cell r="Z43">
            <v>2251.13</v>
          </cell>
          <cell r="AA43">
            <v>1637517.45</v>
          </cell>
          <cell r="AB43">
            <v>0</v>
          </cell>
          <cell r="AC43">
            <v>0</v>
          </cell>
          <cell r="AD43">
            <v>1637517.45</v>
          </cell>
          <cell r="AE43">
            <v>118</v>
          </cell>
          <cell r="AF43"/>
        </row>
        <row r="44">
          <cell r="A44">
            <v>171</v>
          </cell>
          <cell r="B44" t="str">
            <v>Orofino Joint</v>
          </cell>
          <cell r="C44">
            <v>8422718.7699999996</v>
          </cell>
          <cell r="D44">
            <v>0</v>
          </cell>
          <cell r="E44">
            <v>0</v>
          </cell>
          <cell r="F44">
            <v>31233</v>
          </cell>
          <cell r="G44">
            <v>6600</v>
          </cell>
          <cell r="H44">
            <v>3681</v>
          </cell>
          <cell r="I44">
            <v>209</v>
          </cell>
          <cell r="J44">
            <v>0</v>
          </cell>
          <cell r="K44">
            <v>17940</v>
          </cell>
          <cell r="L44">
            <v>0</v>
          </cell>
          <cell r="M44">
            <v>18108</v>
          </cell>
          <cell r="N44">
            <v>79787</v>
          </cell>
          <cell r="O44">
            <v>95045</v>
          </cell>
          <cell r="P44">
            <v>33485.199999999997</v>
          </cell>
          <cell r="Q44">
            <v>0</v>
          </cell>
          <cell r="R44">
            <v>41802</v>
          </cell>
          <cell r="S44">
            <v>0</v>
          </cell>
          <cell r="T44">
            <v>42986</v>
          </cell>
          <cell r="U44">
            <v>17434</v>
          </cell>
          <cell r="V44">
            <v>16642</v>
          </cell>
          <cell r="W44">
            <v>92023</v>
          </cell>
          <cell r="X44">
            <v>35323</v>
          </cell>
          <cell r="Y44">
            <v>107049</v>
          </cell>
          <cell r="Z44">
            <v>15266.57</v>
          </cell>
          <cell r="AA44">
            <v>9077332.5399999991</v>
          </cell>
          <cell r="AB44">
            <v>0</v>
          </cell>
          <cell r="AC44">
            <v>0</v>
          </cell>
          <cell r="AD44">
            <v>9077332.5399999991</v>
          </cell>
          <cell r="AE44">
            <v>1028</v>
          </cell>
          <cell r="AF44"/>
        </row>
        <row r="45">
          <cell r="A45">
            <v>181</v>
          </cell>
          <cell r="B45" t="str">
            <v>Challis Joint</v>
          </cell>
          <cell r="C45">
            <v>2406310.69</v>
          </cell>
          <cell r="D45">
            <v>0</v>
          </cell>
          <cell r="E45">
            <v>0</v>
          </cell>
          <cell r="F45">
            <v>18000</v>
          </cell>
          <cell r="G45">
            <v>1800</v>
          </cell>
          <cell r="H45">
            <v>0</v>
          </cell>
          <cell r="I45">
            <v>628</v>
          </cell>
          <cell r="J45">
            <v>0</v>
          </cell>
          <cell r="K45">
            <v>300</v>
          </cell>
          <cell r="L45">
            <v>0</v>
          </cell>
          <cell r="M45">
            <v>7500</v>
          </cell>
          <cell r="N45">
            <v>27832</v>
          </cell>
          <cell r="O45">
            <v>27746</v>
          </cell>
          <cell r="P45">
            <v>0</v>
          </cell>
          <cell r="Q45">
            <v>14960</v>
          </cell>
          <cell r="R45">
            <v>34025</v>
          </cell>
          <cell r="S45">
            <v>0</v>
          </cell>
          <cell r="T45">
            <v>20204</v>
          </cell>
          <cell r="U45">
            <v>8703</v>
          </cell>
          <cell r="V45">
            <v>5628</v>
          </cell>
          <cell r="W45">
            <v>23359</v>
          </cell>
          <cell r="X45">
            <v>8128</v>
          </cell>
          <cell r="Y45">
            <v>46940</v>
          </cell>
          <cell r="Z45">
            <v>867.6700000000003</v>
          </cell>
          <cell r="AA45">
            <v>2652931.36</v>
          </cell>
          <cell r="AB45">
            <v>0</v>
          </cell>
          <cell r="AC45">
            <v>0</v>
          </cell>
          <cell r="AD45">
            <v>2652931.36</v>
          </cell>
          <cell r="AE45">
            <v>307</v>
          </cell>
          <cell r="AF45"/>
        </row>
        <row r="46">
          <cell r="A46">
            <v>182</v>
          </cell>
          <cell r="B46" t="str">
            <v>Mackay Joint</v>
          </cell>
          <cell r="C46">
            <v>1808187.08</v>
          </cell>
          <cell r="D46">
            <v>0</v>
          </cell>
          <cell r="E46">
            <v>0</v>
          </cell>
          <cell r="F46">
            <v>16020</v>
          </cell>
          <cell r="G46">
            <v>4100</v>
          </cell>
          <cell r="H46">
            <v>0</v>
          </cell>
          <cell r="I46">
            <v>0</v>
          </cell>
          <cell r="J46">
            <v>0</v>
          </cell>
          <cell r="K46">
            <v>86</v>
          </cell>
          <cell r="L46">
            <v>0</v>
          </cell>
          <cell r="M46">
            <v>7500</v>
          </cell>
          <cell r="N46">
            <v>17342</v>
          </cell>
          <cell r="O46">
            <v>21631</v>
          </cell>
          <cell r="P46">
            <v>9567.2000000000007</v>
          </cell>
          <cell r="Q46">
            <v>0</v>
          </cell>
          <cell r="R46">
            <v>34025</v>
          </cell>
          <cell r="S46">
            <v>0</v>
          </cell>
          <cell r="T46">
            <v>15604</v>
          </cell>
          <cell r="U46">
            <v>3859</v>
          </cell>
          <cell r="V46">
            <v>4730</v>
          </cell>
          <cell r="W46">
            <v>16599</v>
          </cell>
          <cell r="X46">
            <v>17060</v>
          </cell>
          <cell r="Y46">
            <v>41379</v>
          </cell>
          <cell r="Z46">
            <v>2571.66</v>
          </cell>
          <cell r="AA46">
            <v>2020260.94</v>
          </cell>
          <cell r="AB46">
            <v>0</v>
          </cell>
          <cell r="AC46">
            <v>0</v>
          </cell>
          <cell r="AD46">
            <v>2020260.94</v>
          </cell>
          <cell r="AE46">
            <v>216</v>
          </cell>
          <cell r="AF46"/>
        </row>
        <row r="47">
          <cell r="A47">
            <v>191</v>
          </cell>
          <cell r="B47" t="str">
            <v>Prairie Elementary</v>
          </cell>
          <cell r="C47">
            <v>133919.17000000001</v>
          </cell>
          <cell r="D47">
            <v>0</v>
          </cell>
          <cell r="E47">
            <v>0</v>
          </cell>
          <cell r="F47">
            <v>9000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4500</v>
          </cell>
          <cell r="N47">
            <v>987</v>
          </cell>
          <cell r="O47">
            <v>439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8432</v>
          </cell>
          <cell r="U47">
            <v>113</v>
          </cell>
          <cell r="V47">
            <v>2034</v>
          </cell>
          <cell r="W47">
            <v>224</v>
          </cell>
          <cell r="X47">
            <v>417</v>
          </cell>
          <cell r="Y47">
            <v>6918</v>
          </cell>
          <cell r="Z47">
            <v>0</v>
          </cell>
          <cell r="AA47">
            <v>166983.17000000001</v>
          </cell>
          <cell r="AB47">
            <v>0</v>
          </cell>
          <cell r="AC47">
            <v>0</v>
          </cell>
          <cell r="AD47">
            <v>166983.17000000001</v>
          </cell>
          <cell r="AE47">
            <v>7</v>
          </cell>
          <cell r="AF47"/>
        </row>
        <row r="48">
          <cell r="A48">
            <v>192</v>
          </cell>
          <cell r="B48" t="str">
            <v>Glenns Ferry Joint</v>
          </cell>
          <cell r="C48">
            <v>2936840.28</v>
          </cell>
          <cell r="D48">
            <v>0</v>
          </cell>
          <cell r="E48">
            <v>0</v>
          </cell>
          <cell r="F48">
            <v>18000</v>
          </cell>
          <cell r="G48">
            <v>0</v>
          </cell>
          <cell r="H48">
            <v>0</v>
          </cell>
          <cell r="I48">
            <v>11504</v>
          </cell>
          <cell r="J48">
            <v>0</v>
          </cell>
          <cell r="K48">
            <v>0</v>
          </cell>
          <cell r="L48">
            <v>0</v>
          </cell>
          <cell r="M48">
            <v>7500</v>
          </cell>
          <cell r="N48">
            <v>34023</v>
          </cell>
          <cell r="O48">
            <v>40423</v>
          </cell>
          <cell r="P48">
            <v>0</v>
          </cell>
          <cell r="Q48">
            <v>0</v>
          </cell>
          <cell r="R48">
            <v>3024</v>
          </cell>
          <cell r="S48">
            <v>0</v>
          </cell>
          <cell r="T48">
            <v>22919</v>
          </cell>
          <cell r="U48">
            <v>7604</v>
          </cell>
          <cell r="V48">
            <v>6752</v>
          </cell>
          <cell r="W48">
            <v>29868</v>
          </cell>
          <cell r="X48">
            <v>17046</v>
          </cell>
          <cell r="Y48">
            <v>53792</v>
          </cell>
          <cell r="Z48">
            <v>3553.1599999999989</v>
          </cell>
          <cell r="AA48">
            <v>3192848.44</v>
          </cell>
          <cell r="AB48">
            <v>0</v>
          </cell>
          <cell r="AC48">
            <v>0</v>
          </cell>
          <cell r="AD48">
            <v>3192848.44</v>
          </cell>
          <cell r="AE48">
            <v>397</v>
          </cell>
          <cell r="AF48"/>
        </row>
        <row r="49">
          <cell r="A49">
            <v>193</v>
          </cell>
          <cell r="B49" t="str">
            <v>Mountain Home</v>
          </cell>
          <cell r="C49">
            <v>19820991.43</v>
          </cell>
          <cell r="D49">
            <v>0</v>
          </cell>
          <cell r="E49">
            <v>0</v>
          </cell>
          <cell r="F49">
            <v>87128</v>
          </cell>
          <cell r="G49">
            <v>3300</v>
          </cell>
          <cell r="H49">
            <v>0</v>
          </cell>
          <cell r="I49">
            <v>56476</v>
          </cell>
          <cell r="J49">
            <v>0</v>
          </cell>
          <cell r="K49">
            <v>36821</v>
          </cell>
          <cell r="L49">
            <v>0</v>
          </cell>
          <cell r="M49">
            <v>41137</v>
          </cell>
          <cell r="N49">
            <v>211710</v>
          </cell>
          <cell r="O49">
            <v>421035</v>
          </cell>
          <cell r="P49">
            <v>33485.199999999997</v>
          </cell>
          <cell r="Q49">
            <v>0</v>
          </cell>
          <cell r="R49">
            <v>78266</v>
          </cell>
          <cell r="S49">
            <v>0</v>
          </cell>
          <cell r="T49">
            <v>100833</v>
          </cell>
          <cell r="U49">
            <v>74776</v>
          </cell>
          <cell r="V49">
            <v>47840</v>
          </cell>
          <cell r="W49">
            <v>288595</v>
          </cell>
          <cell r="X49">
            <v>0</v>
          </cell>
          <cell r="Y49">
            <v>284719</v>
          </cell>
          <cell r="Z49">
            <v>4283.2999999999993</v>
          </cell>
          <cell r="AA49">
            <v>21591395.93</v>
          </cell>
          <cell r="AB49">
            <v>0</v>
          </cell>
          <cell r="AC49">
            <v>0</v>
          </cell>
          <cell r="AD49">
            <v>21591395.93</v>
          </cell>
          <cell r="AE49">
            <v>3620</v>
          </cell>
          <cell r="AF49"/>
        </row>
        <row r="50">
          <cell r="A50">
            <v>201</v>
          </cell>
          <cell r="B50" t="str">
            <v>Preston Joint</v>
          </cell>
          <cell r="C50">
            <v>11976362.789999999</v>
          </cell>
          <cell r="D50">
            <v>0</v>
          </cell>
          <cell r="E50">
            <v>0</v>
          </cell>
          <cell r="F50">
            <v>68090</v>
          </cell>
          <cell r="G50">
            <v>1300</v>
          </cell>
          <cell r="H50">
            <v>0</v>
          </cell>
          <cell r="I50">
            <v>16315</v>
          </cell>
          <cell r="J50">
            <v>0</v>
          </cell>
          <cell r="K50">
            <v>53214</v>
          </cell>
          <cell r="L50">
            <v>0</v>
          </cell>
          <cell r="M50">
            <v>25420</v>
          </cell>
          <cell r="N50">
            <v>127075</v>
          </cell>
          <cell r="O50">
            <v>197300</v>
          </cell>
          <cell r="P50">
            <v>0</v>
          </cell>
          <cell r="Q50">
            <v>16320</v>
          </cell>
          <cell r="R50">
            <v>78266</v>
          </cell>
          <cell r="S50">
            <v>0</v>
          </cell>
          <cell r="T50">
            <v>63721</v>
          </cell>
          <cell r="U50">
            <v>38923</v>
          </cell>
          <cell r="V50">
            <v>29863</v>
          </cell>
          <cell r="W50">
            <v>174737</v>
          </cell>
          <cell r="X50">
            <v>28662</v>
          </cell>
          <cell r="Y50">
            <v>185994</v>
          </cell>
          <cell r="Z50">
            <v>3035.05</v>
          </cell>
          <cell r="AA50">
            <v>13084597.84</v>
          </cell>
          <cell r="AB50">
            <v>0</v>
          </cell>
          <cell r="AC50">
            <v>0</v>
          </cell>
          <cell r="AD50">
            <v>13084597.84</v>
          </cell>
          <cell r="AE50">
            <v>2372</v>
          </cell>
          <cell r="AF50"/>
        </row>
        <row r="51">
          <cell r="A51">
            <v>202</v>
          </cell>
          <cell r="B51" t="str">
            <v>West Side Joint</v>
          </cell>
          <cell r="C51">
            <v>4527548.37</v>
          </cell>
          <cell r="D51">
            <v>0</v>
          </cell>
          <cell r="E51">
            <v>0</v>
          </cell>
          <cell r="F51">
            <v>20461</v>
          </cell>
          <cell r="G51">
            <v>1200</v>
          </cell>
          <cell r="H51">
            <v>0</v>
          </cell>
          <cell r="I51">
            <v>628</v>
          </cell>
          <cell r="J51">
            <v>0</v>
          </cell>
          <cell r="K51">
            <v>49364</v>
          </cell>
          <cell r="L51">
            <v>0</v>
          </cell>
          <cell r="M51">
            <v>9387</v>
          </cell>
          <cell r="N51">
            <v>47268</v>
          </cell>
          <cell r="O51">
            <v>64893</v>
          </cell>
          <cell r="P51">
            <v>23918</v>
          </cell>
          <cell r="Q51">
            <v>31270</v>
          </cell>
          <cell r="R51">
            <v>7777</v>
          </cell>
          <cell r="S51">
            <v>0</v>
          </cell>
          <cell r="T51">
            <v>28727</v>
          </cell>
          <cell r="U51">
            <v>7661</v>
          </cell>
          <cell r="V51">
            <v>10907</v>
          </cell>
          <cell r="W51">
            <v>55890</v>
          </cell>
          <cell r="X51">
            <v>41302</v>
          </cell>
          <cell r="Y51">
            <v>78867</v>
          </cell>
          <cell r="Z51">
            <v>662.82999999999993</v>
          </cell>
          <cell r="AA51">
            <v>5007731.2</v>
          </cell>
          <cell r="AB51">
            <v>0</v>
          </cell>
          <cell r="AC51">
            <v>0</v>
          </cell>
          <cell r="AD51">
            <v>5007731.2</v>
          </cell>
          <cell r="AE51">
            <v>775</v>
          </cell>
          <cell r="AF51"/>
        </row>
        <row r="52">
          <cell r="A52">
            <v>215</v>
          </cell>
          <cell r="B52" t="str">
            <v>Fremont County Joint</v>
          </cell>
          <cell r="C52">
            <v>12808841.84</v>
          </cell>
          <cell r="D52">
            <v>29236.950000000004</v>
          </cell>
          <cell r="E52">
            <v>0</v>
          </cell>
          <cell r="F52">
            <v>56437</v>
          </cell>
          <cell r="G52">
            <v>5900</v>
          </cell>
          <cell r="H52">
            <v>1876</v>
          </cell>
          <cell r="I52">
            <v>33677</v>
          </cell>
          <cell r="J52">
            <v>0</v>
          </cell>
          <cell r="K52">
            <v>19530</v>
          </cell>
          <cell r="L52">
            <v>0</v>
          </cell>
          <cell r="M52">
            <v>26991</v>
          </cell>
          <cell r="N52">
            <v>136111</v>
          </cell>
          <cell r="O52">
            <v>192056</v>
          </cell>
          <cell r="P52">
            <v>0</v>
          </cell>
          <cell r="Q52">
            <v>47035.85</v>
          </cell>
          <cell r="R52">
            <v>65628</v>
          </cell>
          <cell r="S52">
            <v>0</v>
          </cell>
          <cell r="T52">
            <v>67684</v>
          </cell>
          <cell r="U52">
            <v>38980</v>
          </cell>
          <cell r="V52">
            <v>27873</v>
          </cell>
          <cell r="W52">
            <v>161764</v>
          </cell>
          <cell r="X52">
            <v>0</v>
          </cell>
          <cell r="Y52">
            <v>178005</v>
          </cell>
          <cell r="Z52">
            <v>3340.0900000000011</v>
          </cell>
          <cell r="AA52">
            <v>13900966.729999999</v>
          </cell>
          <cell r="AB52">
            <v>-29236.950000000004</v>
          </cell>
          <cell r="AC52">
            <v>0</v>
          </cell>
          <cell r="AD52">
            <v>13871729.779999999</v>
          </cell>
          <cell r="AE52">
            <v>2154</v>
          </cell>
          <cell r="AF52"/>
        </row>
        <row r="53">
          <cell r="A53">
            <v>221</v>
          </cell>
          <cell r="B53" t="str">
            <v>Emmett Independent</v>
          </cell>
          <cell r="C53">
            <v>13769335.73</v>
          </cell>
          <cell r="D53">
            <v>0</v>
          </cell>
          <cell r="E53">
            <v>0</v>
          </cell>
          <cell r="F53">
            <v>68225</v>
          </cell>
          <cell r="G53">
            <v>4200</v>
          </cell>
          <cell r="H53">
            <v>5628</v>
          </cell>
          <cell r="I53">
            <v>21754</v>
          </cell>
          <cell r="J53">
            <v>0</v>
          </cell>
          <cell r="K53">
            <v>25725</v>
          </cell>
          <cell r="L53">
            <v>0</v>
          </cell>
          <cell r="M53">
            <v>27498</v>
          </cell>
          <cell r="N53">
            <v>147751</v>
          </cell>
          <cell r="O53">
            <v>272680</v>
          </cell>
          <cell r="P53">
            <v>23918</v>
          </cell>
          <cell r="Q53">
            <v>4437.09</v>
          </cell>
          <cell r="R53">
            <v>78266</v>
          </cell>
          <cell r="S53">
            <v>0</v>
          </cell>
          <cell r="T53">
            <v>72788</v>
          </cell>
          <cell r="U53">
            <v>47908</v>
          </cell>
          <cell r="V53">
            <v>30978</v>
          </cell>
          <cell r="W53">
            <v>185415</v>
          </cell>
          <cell r="X53">
            <v>0</v>
          </cell>
          <cell r="Y53">
            <v>191702</v>
          </cell>
          <cell r="Z53">
            <v>15067.440000000002</v>
          </cell>
          <cell r="AA53">
            <v>14993276.26</v>
          </cell>
          <cell r="AB53">
            <v>0</v>
          </cell>
          <cell r="AC53">
            <v>0</v>
          </cell>
          <cell r="AD53">
            <v>14993276.26</v>
          </cell>
          <cell r="AE53">
            <v>2479</v>
          </cell>
          <cell r="AF53"/>
        </row>
        <row r="54">
          <cell r="A54">
            <v>231</v>
          </cell>
          <cell r="B54" t="str">
            <v>Gooding Joint</v>
          </cell>
          <cell r="C54">
            <v>7393031.7400000002</v>
          </cell>
          <cell r="D54">
            <v>0</v>
          </cell>
          <cell r="E54">
            <v>0</v>
          </cell>
          <cell r="F54">
            <v>35908</v>
          </cell>
          <cell r="G54">
            <v>6100</v>
          </cell>
          <cell r="H54">
            <v>3752</v>
          </cell>
          <cell r="I54">
            <v>43508</v>
          </cell>
          <cell r="J54">
            <v>15000</v>
          </cell>
          <cell r="K54">
            <v>1581</v>
          </cell>
          <cell r="L54">
            <v>0</v>
          </cell>
          <cell r="M54">
            <v>15476</v>
          </cell>
          <cell r="N54">
            <v>81321</v>
          </cell>
          <cell r="O54">
            <v>132191</v>
          </cell>
          <cell r="P54">
            <v>95672</v>
          </cell>
          <cell r="Q54">
            <v>0</v>
          </cell>
          <cell r="R54">
            <v>57851</v>
          </cell>
          <cell r="S54">
            <v>0</v>
          </cell>
          <cell r="T54">
            <v>43659</v>
          </cell>
          <cell r="U54">
            <v>26925</v>
          </cell>
          <cell r="V54">
            <v>18082</v>
          </cell>
          <cell r="W54">
            <v>100765</v>
          </cell>
          <cell r="X54">
            <v>0</v>
          </cell>
          <cell r="Y54">
            <v>116986</v>
          </cell>
          <cell r="Z54">
            <v>1907.0599999999995</v>
          </cell>
          <cell r="AA54">
            <v>8189715.7999999998</v>
          </cell>
          <cell r="AB54">
            <v>0</v>
          </cell>
          <cell r="AC54">
            <v>0</v>
          </cell>
          <cell r="AD54">
            <v>8189715.7999999998</v>
          </cell>
          <cell r="AE54">
            <v>1302</v>
          </cell>
          <cell r="AF54"/>
        </row>
        <row r="55">
          <cell r="A55">
            <v>232</v>
          </cell>
          <cell r="B55" t="str">
            <v>Wendell</v>
          </cell>
          <cell r="C55">
            <v>6274730.9699999997</v>
          </cell>
          <cell r="D55">
            <v>103304.18</v>
          </cell>
          <cell r="E55">
            <v>0</v>
          </cell>
          <cell r="F55">
            <v>26152</v>
          </cell>
          <cell r="G55">
            <v>6458</v>
          </cell>
          <cell r="H55">
            <v>0</v>
          </cell>
          <cell r="I55">
            <v>85551</v>
          </cell>
          <cell r="J55">
            <v>0</v>
          </cell>
          <cell r="K55">
            <v>31125</v>
          </cell>
          <cell r="L55">
            <v>0</v>
          </cell>
          <cell r="M55">
            <v>12898</v>
          </cell>
          <cell r="N55">
            <v>70648</v>
          </cell>
          <cell r="O55">
            <v>157755</v>
          </cell>
          <cell r="P55">
            <v>0</v>
          </cell>
          <cell r="Q55">
            <v>0</v>
          </cell>
          <cell r="R55">
            <v>7777</v>
          </cell>
          <cell r="S55">
            <v>0</v>
          </cell>
          <cell r="T55">
            <v>38979</v>
          </cell>
          <cell r="U55">
            <v>25179</v>
          </cell>
          <cell r="V55">
            <v>15249</v>
          </cell>
          <cell r="W55">
            <v>83014</v>
          </cell>
          <cell r="X55">
            <v>2620</v>
          </cell>
          <cell r="Y55">
            <v>102098</v>
          </cell>
          <cell r="Z55">
            <v>1531.78</v>
          </cell>
          <cell r="AA55">
            <v>7045069.9299999997</v>
          </cell>
          <cell r="AB55">
            <v>-103304.18</v>
          </cell>
          <cell r="AC55">
            <v>0</v>
          </cell>
          <cell r="AD55">
            <v>6941765.75</v>
          </cell>
          <cell r="AE55">
            <v>1108</v>
          </cell>
          <cell r="AF55"/>
        </row>
        <row r="56">
          <cell r="A56">
            <v>233</v>
          </cell>
          <cell r="B56" t="str">
            <v>Hagerman Joint</v>
          </cell>
          <cell r="C56">
            <v>2533522.62</v>
          </cell>
          <cell r="D56">
            <v>0</v>
          </cell>
          <cell r="E56">
            <v>0</v>
          </cell>
          <cell r="F56">
            <v>18000</v>
          </cell>
          <cell r="G56">
            <v>1200</v>
          </cell>
          <cell r="H56">
            <v>1876</v>
          </cell>
          <cell r="I56">
            <v>5229</v>
          </cell>
          <cell r="J56">
            <v>0</v>
          </cell>
          <cell r="K56">
            <v>0</v>
          </cell>
          <cell r="L56">
            <v>0</v>
          </cell>
          <cell r="M56">
            <v>7500</v>
          </cell>
          <cell r="N56">
            <v>23197</v>
          </cell>
          <cell r="O56">
            <v>32119</v>
          </cell>
          <cell r="P56">
            <v>0</v>
          </cell>
          <cell r="Q56">
            <v>0</v>
          </cell>
          <cell r="R56">
            <v>34025</v>
          </cell>
          <cell r="S56">
            <v>0</v>
          </cell>
          <cell r="T56">
            <v>18172</v>
          </cell>
          <cell r="U56">
            <v>5267</v>
          </cell>
          <cell r="V56">
            <v>5671</v>
          </cell>
          <cell r="W56">
            <v>23107</v>
          </cell>
          <cell r="X56">
            <v>16342</v>
          </cell>
          <cell r="Y56">
            <v>53539</v>
          </cell>
          <cell r="Z56">
            <v>432.56999999999994</v>
          </cell>
          <cell r="AA56">
            <v>2779199.19</v>
          </cell>
          <cell r="AB56">
            <v>0</v>
          </cell>
          <cell r="AC56">
            <v>0</v>
          </cell>
          <cell r="AD56">
            <v>2779199.19</v>
          </cell>
          <cell r="AE56">
            <v>383</v>
          </cell>
          <cell r="AF56"/>
        </row>
        <row r="57">
          <cell r="A57">
            <v>234</v>
          </cell>
          <cell r="B57" t="str">
            <v>Bliss Joint</v>
          </cell>
          <cell r="C57">
            <v>1471983.11</v>
          </cell>
          <cell r="D57">
            <v>7214.52</v>
          </cell>
          <cell r="E57">
            <v>0</v>
          </cell>
          <cell r="F57">
            <v>9000</v>
          </cell>
          <cell r="G57">
            <v>0</v>
          </cell>
          <cell r="H57">
            <v>0</v>
          </cell>
          <cell r="I57">
            <v>3765</v>
          </cell>
          <cell r="J57">
            <v>0</v>
          </cell>
          <cell r="K57">
            <v>0</v>
          </cell>
          <cell r="L57">
            <v>0</v>
          </cell>
          <cell r="M57">
            <v>7500</v>
          </cell>
          <cell r="N57">
            <v>14983</v>
          </cell>
          <cell r="O57">
            <v>14204</v>
          </cell>
          <cell r="P57">
            <v>0</v>
          </cell>
          <cell r="Q57">
            <v>0</v>
          </cell>
          <cell r="R57">
            <v>34025</v>
          </cell>
          <cell r="S57">
            <v>0</v>
          </cell>
          <cell r="T57">
            <v>14570</v>
          </cell>
          <cell r="U57">
            <v>2845</v>
          </cell>
          <cell r="V57">
            <v>3501</v>
          </cell>
          <cell r="W57">
            <v>9491</v>
          </cell>
          <cell r="X57">
            <v>10681</v>
          </cell>
          <cell r="Y57">
            <v>33410</v>
          </cell>
          <cell r="Z57">
            <v>627.35999999999922</v>
          </cell>
          <cell r="AA57">
            <v>1637799.9900000002</v>
          </cell>
          <cell r="AB57">
            <v>-7214.52</v>
          </cell>
          <cell r="AC57">
            <v>0</v>
          </cell>
          <cell r="AD57">
            <v>1630585.4700000002</v>
          </cell>
          <cell r="AE57">
            <v>102</v>
          </cell>
          <cell r="AF57"/>
        </row>
        <row r="58">
          <cell r="A58">
            <v>242</v>
          </cell>
          <cell r="B58" t="str">
            <v>Cottonwood Joint</v>
          </cell>
          <cell r="C58">
            <v>3010138.61</v>
          </cell>
          <cell r="D58">
            <v>0</v>
          </cell>
          <cell r="E58">
            <v>0</v>
          </cell>
          <cell r="F58">
            <v>18000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1074</v>
          </cell>
          <cell r="L58">
            <v>0</v>
          </cell>
          <cell r="M58">
            <v>7500</v>
          </cell>
          <cell r="N58">
            <v>29591</v>
          </cell>
          <cell r="O58">
            <v>30368</v>
          </cell>
          <cell r="P58">
            <v>43052.4</v>
          </cell>
          <cell r="Q58">
            <v>0</v>
          </cell>
          <cell r="R58">
            <v>3024</v>
          </cell>
          <cell r="S58">
            <v>0</v>
          </cell>
          <cell r="T58">
            <v>20975</v>
          </cell>
          <cell r="U58">
            <v>4084</v>
          </cell>
          <cell r="V58">
            <v>6688</v>
          </cell>
          <cell r="W58">
            <v>29297</v>
          </cell>
          <cell r="X58">
            <v>40525</v>
          </cell>
          <cell r="Y58">
            <v>53717</v>
          </cell>
          <cell r="Z58">
            <v>1897.72</v>
          </cell>
          <cell r="AA58">
            <v>3299931.73</v>
          </cell>
          <cell r="AB58">
            <v>0</v>
          </cell>
          <cell r="AC58">
            <v>0</v>
          </cell>
          <cell r="AD58">
            <v>3299931.73</v>
          </cell>
          <cell r="AE58">
            <v>405</v>
          </cell>
          <cell r="AF58"/>
        </row>
        <row r="59">
          <cell r="A59">
            <v>243</v>
          </cell>
          <cell r="B59" t="str">
            <v>Salmon River Joint</v>
          </cell>
          <cell r="C59">
            <v>1499680.2</v>
          </cell>
          <cell r="D59">
            <v>0</v>
          </cell>
          <cell r="E59">
            <v>0</v>
          </cell>
          <cell r="F59">
            <v>9000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7500</v>
          </cell>
          <cell r="N59">
            <v>16264</v>
          </cell>
          <cell r="O59">
            <v>13326</v>
          </cell>
          <cell r="P59">
            <v>0</v>
          </cell>
          <cell r="Q59">
            <v>6800</v>
          </cell>
          <cell r="R59">
            <v>34025</v>
          </cell>
          <cell r="S59">
            <v>0</v>
          </cell>
          <cell r="T59">
            <v>15132</v>
          </cell>
          <cell r="U59">
            <v>1831</v>
          </cell>
          <cell r="V59">
            <v>3408</v>
          </cell>
          <cell r="W59">
            <v>9039</v>
          </cell>
          <cell r="X59">
            <v>16717</v>
          </cell>
          <cell r="Y59">
            <v>34330</v>
          </cell>
          <cell r="Z59">
            <v>227.66</v>
          </cell>
          <cell r="AA59">
            <v>1667279.8599999999</v>
          </cell>
          <cell r="AB59">
            <v>0</v>
          </cell>
          <cell r="AC59">
            <v>0</v>
          </cell>
          <cell r="AD59">
            <v>1667279.8599999999</v>
          </cell>
          <cell r="AE59">
            <v>134</v>
          </cell>
          <cell r="AF59"/>
        </row>
        <row r="60">
          <cell r="A60">
            <v>244</v>
          </cell>
          <cell r="B60" t="str">
            <v>Mountain View</v>
          </cell>
          <cell r="C60">
            <v>8066159.2699999996</v>
          </cell>
          <cell r="D60">
            <v>0</v>
          </cell>
          <cell r="E60">
            <v>0</v>
          </cell>
          <cell r="F60">
            <v>30353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8320</v>
          </cell>
          <cell r="L60">
            <v>0</v>
          </cell>
          <cell r="M60">
            <v>15905</v>
          </cell>
          <cell r="N60">
            <v>75425</v>
          </cell>
          <cell r="O60">
            <v>111432</v>
          </cell>
          <cell r="P60">
            <v>19134.400000000001</v>
          </cell>
          <cell r="Q60">
            <v>0</v>
          </cell>
          <cell r="R60">
            <v>10801</v>
          </cell>
          <cell r="S60">
            <v>0</v>
          </cell>
          <cell r="T60">
            <v>41074</v>
          </cell>
          <cell r="U60">
            <v>19687</v>
          </cell>
          <cell r="V60">
            <v>16292</v>
          </cell>
          <cell r="W60">
            <v>89420</v>
          </cell>
          <cell r="X60">
            <v>54998</v>
          </cell>
          <cell r="Y60">
            <v>106570</v>
          </cell>
          <cell r="Z60">
            <v>11383.53</v>
          </cell>
          <cell r="AA60">
            <v>8676954.1999999993</v>
          </cell>
          <cell r="AB60">
            <v>0</v>
          </cell>
          <cell r="AC60">
            <v>0</v>
          </cell>
          <cell r="AD60">
            <v>8676954.1999999993</v>
          </cell>
          <cell r="AE60">
            <v>1157</v>
          </cell>
          <cell r="AF60"/>
        </row>
        <row r="61">
          <cell r="A61">
            <v>251</v>
          </cell>
          <cell r="B61" t="str">
            <v>Jefferson County Joint</v>
          </cell>
          <cell r="C61">
            <v>32475462.969999999</v>
          </cell>
          <cell r="D61">
            <v>1901172.24</v>
          </cell>
          <cell r="E61">
            <v>0</v>
          </cell>
          <cell r="F61">
            <v>163145</v>
          </cell>
          <cell r="G61">
            <v>1200</v>
          </cell>
          <cell r="H61">
            <v>13132</v>
          </cell>
          <cell r="I61">
            <v>59195</v>
          </cell>
          <cell r="J61">
            <v>85000</v>
          </cell>
          <cell r="K61">
            <v>120100</v>
          </cell>
          <cell r="L61">
            <v>0</v>
          </cell>
          <cell r="M61">
            <v>70699</v>
          </cell>
          <cell r="N61">
            <v>340564</v>
          </cell>
          <cell r="O61">
            <v>585344</v>
          </cell>
          <cell r="P61">
            <v>57403.199999999997</v>
          </cell>
          <cell r="Q61">
            <v>0</v>
          </cell>
          <cell r="R61">
            <v>78266</v>
          </cell>
          <cell r="S61">
            <v>0</v>
          </cell>
          <cell r="T61">
            <v>157334</v>
          </cell>
          <cell r="U61">
            <v>92323</v>
          </cell>
          <cell r="V61">
            <v>74669</v>
          </cell>
          <cell r="W61">
            <v>456278</v>
          </cell>
          <cell r="X61">
            <v>1049</v>
          </cell>
          <cell r="Y61">
            <v>474960</v>
          </cell>
          <cell r="Z61">
            <v>10419.49</v>
          </cell>
          <cell r="AA61">
            <v>37217715.900000006</v>
          </cell>
          <cell r="AB61">
            <v>-1901172.24</v>
          </cell>
          <cell r="AC61">
            <v>0</v>
          </cell>
          <cell r="AD61">
            <v>35316543.660000004</v>
          </cell>
          <cell r="AE61">
            <v>6342</v>
          </cell>
          <cell r="AF61"/>
        </row>
        <row r="62">
          <cell r="A62">
            <v>252</v>
          </cell>
          <cell r="B62" t="str">
            <v>Ririe Joint</v>
          </cell>
          <cell r="C62">
            <v>4273152.6399999997</v>
          </cell>
          <cell r="D62">
            <v>260901.77999999997</v>
          </cell>
          <cell r="E62">
            <v>0</v>
          </cell>
          <cell r="F62">
            <v>20596</v>
          </cell>
          <cell r="G62">
            <v>5100</v>
          </cell>
          <cell r="H62">
            <v>0</v>
          </cell>
          <cell r="I62">
            <v>4602</v>
          </cell>
          <cell r="J62">
            <v>0</v>
          </cell>
          <cell r="K62">
            <v>1440</v>
          </cell>
          <cell r="L62">
            <v>0</v>
          </cell>
          <cell r="M62">
            <v>9478</v>
          </cell>
          <cell r="N62">
            <v>42185</v>
          </cell>
          <cell r="O62">
            <v>53966</v>
          </cell>
          <cell r="P62">
            <v>4783.6000000000004</v>
          </cell>
          <cell r="Q62">
            <v>0</v>
          </cell>
          <cell r="R62">
            <v>7777</v>
          </cell>
          <cell r="S62">
            <v>0</v>
          </cell>
          <cell r="T62">
            <v>26498</v>
          </cell>
          <cell r="U62">
            <v>10928</v>
          </cell>
          <cell r="V62">
            <v>10375</v>
          </cell>
          <cell r="W62">
            <v>52531</v>
          </cell>
          <cell r="X62">
            <v>34313</v>
          </cell>
          <cell r="Y62">
            <v>77223</v>
          </cell>
          <cell r="Z62">
            <v>1480.1100000000001</v>
          </cell>
          <cell r="AA62">
            <v>4897330.13</v>
          </cell>
          <cell r="AB62">
            <v>-260901.77999999997</v>
          </cell>
          <cell r="AC62">
            <v>0</v>
          </cell>
          <cell r="AD62">
            <v>4636428.3499999996</v>
          </cell>
          <cell r="AE62">
            <v>723</v>
          </cell>
          <cell r="AF62"/>
        </row>
        <row r="63">
          <cell r="A63">
            <v>253</v>
          </cell>
          <cell r="B63" t="str">
            <v>West Jefferson</v>
          </cell>
          <cell r="C63">
            <v>4289107.46</v>
          </cell>
          <cell r="D63">
            <v>35190.68</v>
          </cell>
          <cell r="E63">
            <v>0</v>
          </cell>
          <cell r="F63">
            <v>18000</v>
          </cell>
          <cell r="G63">
            <v>3600</v>
          </cell>
          <cell r="H63">
            <v>0</v>
          </cell>
          <cell r="I63">
            <v>10668</v>
          </cell>
          <cell r="J63">
            <v>0</v>
          </cell>
          <cell r="K63">
            <v>9206</v>
          </cell>
          <cell r="L63">
            <v>0</v>
          </cell>
          <cell r="M63">
            <v>8439</v>
          </cell>
          <cell r="N63">
            <v>37947</v>
          </cell>
          <cell r="O63">
            <v>41734</v>
          </cell>
          <cell r="P63">
            <v>4783.6000000000004</v>
          </cell>
          <cell r="Q63">
            <v>6800</v>
          </cell>
          <cell r="R63">
            <v>7777</v>
          </cell>
          <cell r="S63">
            <v>0</v>
          </cell>
          <cell r="T63">
            <v>24639</v>
          </cell>
          <cell r="U63">
            <v>9632</v>
          </cell>
          <cell r="V63">
            <v>9262</v>
          </cell>
          <cell r="W63">
            <v>45514</v>
          </cell>
          <cell r="X63">
            <v>44790</v>
          </cell>
          <cell r="Y63">
            <v>68525</v>
          </cell>
          <cell r="Z63">
            <v>2461.4400000000014</v>
          </cell>
          <cell r="AA63">
            <v>4678076.18</v>
          </cell>
          <cell r="AB63">
            <v>-35190.68</v>
          </cell>
          <cell r="AC63">
            <v>0</v>
          </cell>
          <cell r="AD63">
            <v>4642885.5</v>
          </cell>
          <cell r="AE63">
            <v>596</v>
          </cell>
          <cell r="AF63"/>
        </row>
        <row r="64">
          <cell r="A64">
            <v>261</v>
          </cell>
          <cell r="B64" t="str">
            <v>Jerome Joint</v>
          </cell>
          <cell r="C64">
            <v>22347715.140000001</v>
          </cell>
          <cell r="D64">
            <v>761648.44</v>
          </cell>
          <cell r="E64">
            <v>0</v>
          </cell>
          <cell r="F64">
            <v>108537</v>
          </cell>
          <cell r="G64">
            <v>3800</v>
          </cell>
          <cell r="H64">
            <v>1876</v>
          </cell>
          <cell r="I64">
            <v>207079</v>
          </cell>
          <cell r="J64">
            <v>15000</v>
          </cell>
          <cell r="K64">
            <v>28335</v>
          </cell>
          <cell r="L64">
            <v>0</v>
          </cell>
          <cell r="M64">
            <v>46148</v>
          </cell>
          <cell r="N64">
            <v>239552</v>
          </cell>
          <cell r="O64">
            <v>457742</v>
          </cell>
          <cell r="P64">
            <v>33485.199999999997</v>
          </cell>
          <cell r="Q64">
            <v>30630</v>
          </cell>
          <cell r="R64">
            <v>78266</v>
          </cell>
          <cell r="S64">
            <v>2391.8000000000002</v>
          </cell>
          <cell r="T64">
            <v>113042</v>
          </cell>
          <cell r="U64">
            <v>88661</v>
          </cell>
          <cell r="V64">
            <v>50593</v>
          </cell>
          <cell r="W64">
            <v>304727</v>
          </cell>
          <cell r="X64">
            <v>17052</v>
          </cell>
          <cell r="Y64">
            <v>316198</v>
          </cell>
          <cell r="Z64">
            <v>7021.1200000000017</v>
          </cell>
          <cell r="AA64">
            <v>25259499.700000003</v>
          </cell>
          <cell r="AB64">
            <v>-761648.44</v>
          </cell>
          <cell r="AC64">
            <v>0</v>
          </cell>
          <cell r="AD64">
            <v>24497851.260000002</v>
          </cell>
          <cell r="AE64">
            <v>4079</v>
          </cell>
          <cell r="AF64"/>
        </row>
        <row r="65">
          <cell r="A65">
            <v>262</v>
          </cell>
          <cell r="B65" t="str">
            <v>Valley</v>
          </cell>
          <cell r="C65">
            <v>3874001.09</v>
          </cell>
          <cell r="D65">
            <v>0</v>
          </cell>
          <cell r="E65">
            <v>0</v>
          </cell>
          <cell r="F65">
            <v>18000</v>
          </cell>
          <cell r="G65">
            <v>1600</v>
          </cell>
          <cell r="H65">
            <v>0</v>
          </cell>
          <cell r="I65">
            <v>23845</v>
          </cell>
          <cell r="J65">
            <v>0</v>
          </cell>
          <cell r="K65">
            <v>0</v>
          </cell>
          <cell r="L65">
            <v>0</v>
          </cell>
          <cell r="M65">
            <v>7509</v>
          </cell>
          <cell r="N65">
            <v>43558</v>
          </cell>
          <cell r="O65">
            <v>52655</v>
          </cell>
          <cell r="P65">
            <v>14350.8</v>
          </cell>
          <cell r="Q65">
            <v>0</v>
          </cell>
          <cell r="R65">
            <v>7777</v>
          </cell>
          <cell r="S65">
            <v>0</v>
          </cell>
          <cell r="T65">
            <v>27100</v>
          </cell>
          <cell r="U65">
            <v>11491</v>
          </cell>
          <cell r="V65">
            <v>8967</v>
          </cell>
          <cell r="W65">
            <v>43886</v>
          </cell>
          <cell r="X65">
            <v>0</v>
          </cell>
          <cell r="Y65">
            <v>65107</v>
          </cell>
          <cell r="Z65">
            <v>710.98999999999978</v>
          </cell>
          <cell r="AA65">
            <v>4200557.88</v>
          </cell>
          <cell r="AB65">
            <v>0</v>
          </cell>
          <cell r="AC65">
            <v>0</v>
          </cell>
          <cell r="AD65">
            <v>4200557.88</v>
          </cell>
          <cell r="AE65">
            <v>547</v>
          </cell>
          <cell r="AF65"/>
        </row>
        <row r="66">
          <cell r="A66">
            <v>271</v>
          </cell>
          <cell r="B66" t="str">
            <v>Coeur d' Alene</v>
          </cell>
          <cell r="C66">
            <v>54081024.579999998</v>
          </cell>
          <cell r="D66">
            <v>127355.02</v>
          </cell>
          <cell r="E66">
            <v>0</v>
          </cell>
          <cell r="F66">
            <v>277915</v>
          </cell>
          <cell r="G66">
            <v>1500</v>
          </cell>
          <cell r="H66">
            <v>1876</v>
          </cell>
          <cell r="I66">
            <v>17989</v>
          </cell>
          <cell r="J66">
            <v>0</v>
          </cell>
          <cell r="K66">
            <v>47116</v>
          </cell>
          <cell r="L66">
            <v>0</v>
          </cell>
          <cell r="M66">
            <v>114510</v>
          </cell>
          <cell r="N66">
            <v>654005</v>
          </cell>
          <cell r="O66">
            <v>906090</v>
          </cell>
          <cell r="P66">
            <v>234396.4</v>
          </cell>
          <cell r="Q66">
            <v>0</v>
          </cell>
          <cell r="R66">
            <v>156532</v>
          </cell>
          <cell r="S66">
            <v>0</v>
          </cell>
          <cell r="T66">
            <v>294777</v>
          </cell>
          <cell r="U66">
            <v>146708</v>
          </cell>
          <cell r="V66">
            <v>131645</v>
          </cell>
          <cell r="W66">
            <v>813766</v>
          </cell>
          <cell r="X66">
            <v>0</v>
          </cell>
          <cell r="Y66">
            <v>746608</v>
          </cell>
          <cell r="Z66">
            <v>41928.080000000002</v>
          </cell>
          <cell r="AA66">
            <v>58795741.079999998</v>
          </cell>
          <cell r="AB66">
            <v>-127355.02</v>
          </cell>
          <cell r="AC66">
            <v>0</v>
          </cell>
          <cell r="AD66">
            <v>58668386.059999995</v>
          </cell>
          <cell r="AE66">
            <v>10044</v>
          </cell>
          <cell r="AF66"/>
        </row>
        <row r="67">
          <cell r="A67">
            <v>272</v>
          </cell>
          <cell r="B67" t="str">
            <v>Lakeland</v>
          </cell>
          <cell r="C67">
            <v>23772442.940000001</v>
          </cell>
          <cell r="D67">
            <v>35705.72</v>
          </cell>
          <cell r="E67">
            <v>0</v>
          </cell>
          <cell r="F67">
            <v>120597</v>
          </cell>
          <cell r="G67">
            <v>3200</v>
          </cell>
          <cell r="H67">
            <v>0</v>
          </cell>
          <cell r="I67">
            <v>3974</v>
          </cell>
          <cell r="J67">
            <v>0</v>
          </cell>
          <cell r="K67">
            <v>73860</v>
          </cell>
          <cell r="L67">
            <v>0</v>
          </cell>
          <cell r="M67">
            <v>49324</v>
          </cell>
          <cell r="N67">
            <v>252665</v>
          </cell>
          <cell r="O67">
            <v>386294</v>
          </cell>
          <cell r="P67">
            <v>4783.6000000000004</v>
          </cell>
          <cell r="Q67">
            <v>6300</v>
          </cell>
          <cell r="R67">
            <v>136117</v>
          </cell>
          <cell r="S67">
            <v>4783.6000000000004</v>
          </cell>
          <cell r="T67">
            <v>118792</v>
          </cell>
          <cell r="U67">
            <v>62046</v>
          </cell>
          <cell r="V67">
            <v>57444</v>
          </cell>
          <cell r="W67">
            <v>337878</v>
          </cell>
          <cell r="X67">
            <v>0</v>
          </cell>
          <cell r="Y67">
            <v>331719</v>
          </cell>
          <cell r="Z67">
            <v>45146.509999999995</v>
          </cell>
          <cell r="AA67">
            <v>25803072.370000005</v>
          </cell>
          <cell r="AB67">
            <v>-35705.72</v>
          </cell>
          <cell r="AC67">
            <v>0</v>
          </cell>
          <cell r="AD67">
            <v>25767366.650000006</v>
          </cell>
          <cell r="AE67">
            <v>4330</v>
          </cell>
          <cell r="AF67"/>
        </row>
        <row r="68">
          <cell r="A68">
            <v>273</v>
          </cell>
          <cell r="B68" t="str">
            <v>Post Falls</v>
          </cell>
          <cell r="C68">
            <v>32069222.219999999</v>
          </cell>
          <cell r="D68">
            <v>161069.83000000002</v>
          </cell>
          <cell r="E68">
            <v>0</v>
          </cell>
          <cell r="F68">
            <v>155286</v>
          </cell>
          <cell r="G68">
            <v>1300</v>
          </cell>
          <cell r="H68">
            <v>13132</v>
          </cell>
          <cell r="I68">
            <v>8367</v>
          </cell>
          <cell r="J68">
            <v>0</v>
          </cell>
          <cell r="K68">
            <v>13485</v>
          </cell>
          <cell r="L68">
            <v>0</v>
          </cell>
          <cell r="M68">
            <v>66800</v>
          </cell>
          <cell r="N68">
            <v>336243</v>
          </cell>
          <cell r="O68">
            <v>637343</v>
          </cell>
          <cell r="P68">
            <v>66970.399999999994</v>
          </cell>
          <cell r="Q68">
            <v>0</v>
          </cell>
          <cell r="R68">
            <v>78266</v>
          </cell>
          <cell r="S68">
            <v>0</v>
          </cell>
          <cell r="T68">
            <v>155440</v>
          </cell>
          <cell r="U68">
            <v>90126</v>
          </cell>
          <cell r="V68">
            <v>75307</v>
          </cell>
          <cell r="W68">
            <v>458634</v>
          </cell>
          <cell r="X68">
            <v>0</v>
          </cell>
          <cell r="Y68">
            <v>445831</v>
          </cell>
          <cell r="Z68">
            <v>21327.229999999996</v>
          </cell>
          <cell r="AA68">
            <v>34854149.679999992</v>
          </cell>
          <cell r="AB68">
            <v>-161069.83000000002</v>
          </cell>
          <cell r="AC68">
            <v>0</v>
          </cell>
          <cell r="AD68">
            <v>34693079.849999994</v>
          </cell>
          <cell r="AE68">
            <v>5837</v>
          </cell>
          <cell r="AF68"/>
        </row>
        <row r="69">
          <cell r="A69">
            <v>274</v>
          </cell>
          <cell r="B69" t="str">
            <v>Kootenai Joint</v>
          </cell>
          <cell r="C69">
            <v>1612913.11</v>
          </cell>
          <cell r="D69">
            <v>0</v>
          </cell>
          <cell r="E69">
            <v>0</v>
          </cell>
          <cell r="F69">
            <v>10260</v>
          </cell>
          <cell r="G69">
            <v>6600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7500</v>
          </cell>
          <cell r="N69">
            <v>18297</v>
          </cell>
          <cell r="O69">
            <v>11582</v>
          </cell>
          <cell r="P69">
            <v>0</v>
          </cell>
          <cell r="Q69">
            <v>0</v>
          </cell>
          <cell r="R69">
            <v>34025</v>
          </cell>
          <cell r="S69">
            <v>0</v>
          </cell>
          <cell r="T69">
            <v>16023</v>
          </cell>
          <cell r="U69">
            <v>2309</v>
          </cell>
          <cell r="V69">
            <v>3695</v>
          </cell>
          <cell r="W69">
            <v>10696</v>
          </cell>
          <cell r="X69">
            <v>2332</v>
          </cell>
          <cell r="Y69">
            <v>36631</v>
          </cell>
          <cell r="Z69">
            <v>2149.75</v>
          </cell>
          <cell r="AA69">
            <v>1775012.86</v>
          </cell>
          <cell r="AB69">
            <v>0</v>
          </cell>
          <cell r="AC69">
            <v>0</v>
          </cell>
          <cell r="AD69">
            <v>1775012.86</v>
          </cell>
          <cell r="AE69">
            <v>152</v>
          </cell>
          <cell r="AF69"/>
        </row>
        <row r="70">
          <cell r="A70">
            <v>281</v>
          </cell>
          <cell r="B70" t="str">
            <v>Moscow</v>
          </cell>
          <cell r="C70">
            <v>11821595.789999999</v>
          </cell>
          <cell r="D70">
            <v>22178.720000000001</v>
          </cell>
          <cell r="E70">
            <v>0</v>
          </cell>
          <cell r="F70">
            <v>62805</v>
          </cell>
          <cell r="G70">
            <v>1200</v>
          </cell>
          <cell r="H70">
            <v>0</v>
          </cell>
          <cell r="I70">
            <v>14642</v>
          </cell>
          <cell r="J70">
            <v>0</v>
          </cell>
          <cell r="K70">
            <v>12809</v>
          </cell>
          <cell r="L70">
            <v>0</v>
          </cell>
          <cell r="M70">
            <v>24290</v>
          </cell>
          <cell r="N70">
            <v>172604</v>
          </cell>
          <cell r="O70">
            <v>169769</v>
          </cell>
          <cell r="P70">
            <v>52619.6</v>
          </cell>
          <cell r="Q70">
            <v>0</v>
          </cell>
          <cell r="R70">
            <v>78266</v>
          </cell>
          <cell r="S70">
            <v>2391.8000000000002</v>
          </cell>
          <cell r="T70">
            <v>83686</v>
          </cell>
          <cell r="U70">
            <v>25207</v>
          </cell>
          <cell r="V70">
            <v>28628</v>
          </cell>
          <cell r="W70">
            <v>167314</v>
          </cell>
          <cell r="X70">
            <v>0</v>
          </cell>
          <cell r="Y70">
            <v>179567</v>
          </cell>
          <cell r="Z70">
            <v>16487.260000000006</v>
          </cell>
          <cell r="AA70">
            <v>12936060.17</v>
          </cell>
          <cell r="AB70">
            <v>-22178.720000000001</v>
          </cell>
          <cell r="AC70">
            <v>0</v>
          </cell>
          <cell r="AD70">
            <v>12913881.449999999</v>
          </cell>
          <cell r="AE70">
            <v>2160</v>
          </cell>
          <cell r="AF70"/>
        </row>
        <row r="71">
          <cell r="A71">
            <v>282</v>
          </cell>
          <cell r="B71" t="str">
            <v>Genesee Joint</v>
          </cell>
          <cell r="C71">
            <v>2414740.9900000002</v>
          </cell>
          <cell r="D71">
            <v>27004.19</v>
          </cell>
          <cell r="E71">
            <v>0</v>
          </cell>
          <cell r="F71">
            <v>18000</v>
          </cell>
          <cell r="G71">
            <v>1200</v>
          </cell>
          <cell r="H71">
            <v>0</v>
          </cell>
          <cell r="I71">
            <v>0</v>
          </cell>
          <cell r="J71">
            <v>0</v>
          </cell>
          <cell r="K71">
            <v>300</v>
          </cell>
          <cell r="L71">
            <v>0</v>
          </cell>
          <cell r="M71">
            <v>7500</v>
          </cell>
          <cell r="N71">
            <v>25819</v>
          </cell>
          <cell r="O71">
            <v>17914</v>
          </cell>
          <cell r="P71">
            <v>14350.8</v>
          </cell>
          <cell r="Q71">
            <v>0</v>
          </cell>
          <cell r="R71">
            <v>34025</v>
          </cell>
          <cell r="S71">
            <v>0</v>
          </cell>
          <cell r="T71">
            <v>19322</v>
          </cell>
          <cell r="U71">
            <v>2619</v>
          </cell>
          <cell r="V71">
            <v>5691</v>
          </cell>
          <cell r="W71">
            <v>23240</v>
          </cell>
          <cell r="X71">
            <v>9641</v>
          </cell>
          <cell r="Y71">
            <v>46618</v>
          </cell>
          <cell r="Z71">
            <v>1009.71</v>
          </cell>
          <cell r="AA71">
            <v>2668994.69</v>
          </cell>
          <cell r="AB71">
            <v>-27004.19</v>
          </cell>
          <cell r="AC71">
            <v>0</v>
          </cell>
          <cell r="AD71">
            <v>2641990.5</v>
          </cell>
          <cell r="AE71">
            <v>305</v>
          </cell>
          <cell r="AF71"/>
        </row>
        <row r="72">
          <cell r="A72">
            <v>283</v>
          </cell>
          <cell r="B72" t="str">
            <v>Kendrick Joint</v>
          </cell>
          <cell r="C72">
            <v>2072128.75</v>
          </cell>
          <cell r="D72">
            <v>20640.949999999997</v>
          </cell>
          <cell r="E72">
            <v>0</v>
          </cell>
          <cell r="F72">
            <v>16380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225</v>
          </cell>
          <cell r="L72">
            <v>0</v>
          </cell>
          <cell r="M72">
            <v>7500</v>
          </cell>
          <cell r="N72">
            <v>18907</v>
          </cell>
          <cell r="O72">
            <v>25125</v>
          </cell>
          <cell r="P72">
            <v>4783.6000000000004</v>
          </cell>
          <cell r="Q72">
            <v>0</v>
          </cell>
          <cell r="R72">
            <v>34025</v>
          </cell>
          <cell r="S72">
            <v>0</v>
          </cell>
          <cell r="T72">
            <v>16291</v>
          </cell>
          <cell r="U72">
            <v>4591</v>
          </cell>
          <cell r="V72">
            <v>4911</v>
          </cell>
          <cell r="W72">
            <v>18282</v>
          </cell>
          <cell r="X72">
            <v>19570</v>
          </cell>
          <cell r="Y72">
            <v>43783</v>
          </cell>
          <cell r="Z72">
            <v>136.77000000000004</v>
          </cell>
          <cell r="AA72">
            <v>2307280.0700000003</v>
          </cell>
          <cell r="AB72">
            <v>-20640.949999999997</v>
          </cell>
          <cell r="AC72">
            <v>0</v>
          </cell>
          <cell r="AD72">
            <v>2286639.12</v>
          </cell>
          <cell r="AE72">
            <v>246</v>
          </cell>
          <cell r="AF72"/>
        </row>
        <row r="73">
          <cell r="A73">
            <v>285</v>
          </cell>
          <cell r="B73" t="str">
            <v>Potlatch</v>
          </cell>
          <cell r="C73">
            <v>3161694.88</v>
          </cell>
          <cell r="D73">
            <v>0</v>
          </cell>
          <cell r="E73">
            <v>0</v>
          </cell>
          <cell r="F73">
            <v>18000</v>
          </cell>
          <cell r="G73">
            <v>5200</v>
          </cell>
          <cell r="H73">
            <v>0</v>
          </cell>
          <cell r="I73">
            <v>0</v>
          </cell>
          <cell r="J73">
            <v>0</v>
          </cell>
          <cell r="K73">
            <v>285</v>
          </cell>
          <cell r="L73">
            <v>0</v>
          </cell>
          <cell r="M73">
            <v>7500</v>
          </cell>
          <cell r="N73">
            <v>34033</v>
          </cell>
          <cell r="O73">
            <v>46755</v>
          </cell>
          <cell r="P73">
            <v>9567.2000000000007</v>
          </cell>
          <cell r="Q73">
            <v>0</v>
          </cell>
          <cell r="R73">
            <v>3024</v>
          </cell>
          <cell r="S73">
            <v>0</v>
          </cell>
          <cell r="T73">
            <v>22923</v>
          </cell>
          <cell r="U73">
            <v>8477</v>
          </cell>
          <cell r="V73">
            <v>7521</v>
          </cell>
          <cell r="W73">
            <v>34893</v>
          </cell>
          <cell r="X73">
            <v>9629</v>
          </cell>
          <cell r="Y73">
            <v>56516</v>
          </cell>
          <cell r="Z73">
            <v>1604.4099999999999</v>
          </cell>
          <cell r="AA73">
            <v>3427622.49</v>
          </cell>
          <cell r="AB73">
            <v>0</v>
          </cell>
          <cell r="AC73">
            <v>0</v>
          </cell>
          <cell r="AD73">
            <v>3427622.49</v>
          </cell>
          <cell r="AE73">
            <v>434</v>
          </cell>
          <cell r="AF73"/>
        </row>
        <row r="74">
          <cell r="A74">
            <v>287</v>
          </cell>
          <cell r="B74" t="str">
            <v>Troy</v>
          </cell>
          <cell r="C74">
            <v>2133751.6</v>
          </cell>
          <cell r="D74">
            <v>0</v>
          </cell>
          <cell r="E74">
            <v>0</v>
          </cell>
          <cell r="F74">
            <v>18000</v>
          </cell>
          <cell r="G74">
            <v>6600</v>
          </cell>
          <cell r="H74">
            <v>0</v>
          </cell>
          <cell r="I74">
            <v>0</v>
          </cell>
          <cell r="J74">
            <v>0</v>
          </cell>
          <cell r="K74">
            <v>225</v>
          </cell>
          <cell r="L74">
            <v>0</v>
          </cell>
          <cell r="M74">
            <v>7500</v>
          </cell>
          <cell r="N74">
            <v>22160</v>
          </cell>
          <cell r="O74">
            <v>17482</v>
          </cell>
          <cell r="P74">
            <v>14350.8</v>
          </cell>
          <cell r="Q74">
            <v>0</v>
          </cell>
          <cell r="R74">
            <v>34025</v>
          </cell>
          <cell r="S74">
            <v>0</v>
          </cell>
          <cell r="T74">
            <v>17717</v>
          </cell>
          <cell r="U74">
            <v>1296</v>
          </cell>
          <cell r="V74">
            <v>5341</v>
          </cell>
          <cell r="W74">
            <v>21147</v>
          </cell>
          <cell r="X74">
            <v>15869</v>
          </cell>
          <cell r="Y74">
            <v>45412</v>
          </cell>
          <cell r="Z74">
            <v>1888.69</v>
          </cell>
          <cell r="AA74">
            <v>2362765.09</v>
          </cell>
          <cell r="AB74">
            <v>0</v>
          </cell>
          <cell r="AC74">
            <v>0</v>
          </cell>
          <cell r="AD74">
            <v>2362765.09</v>
          </cell>
          <cell r="AE74">
            <v>272</v>
          </cell>
          <cell r="AF74"/>
        </row>
        <row r="75">
          <cell r="A75">
            <v>288</v>
          </cell>
          <cell r="B75" t="str">
            <v>Whitepine Joint</v>
          </cell>
          <cell r="C75">
            <v>2008941.58</v>
          </cell>
          <cell r="D75">
            <v>0</v>
          </cell>
          <cell r="E75">
            <v>0</v>
          </cell>
          <cell r="F75">
            <v>15840</v>
          </cell>
          <cell r="G75">
            <v>6600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7500</v>
          </cell>
          <cell r="N75">
            <v>19395</v>
          </cell>
          <cell r="O75">
            <v>23814</v>
          </cell>
          <cell r="P75">
            <v>0</v>
          </cell>
          <cell r="Q75">
            <v>0</v>
          </cell>
          <cell r="R75">
            <v>34025</v>
          </cell>
          <cell r="S75">
            <v>0</v>
          </cell>
          <cell r="T75">
            <v>16505</v>
          </cell>
          <cell r="U75">
            <v>3042</v>
          </cell>
          <cell r="V75">
            <v>4798</v>
          </cell>
          <cell r="W75">
            <v>17520</v>
          </cell>
          <cell r="X75">
            <v>9360</v>
          </cell>
          <cell r="Y75">
            <v>41333</v>
          </cell>
          <cell r="Z75">
            <v>4756.760000000002</v>
          </cell>
          <cell r="AA75">
            <v>2213430.34</v>
          </cell>
          <cell r="AB75">
            <v>0</v>
          </cell>
          <cell r="AC75">
            <v>0</v>
          </cell>
          <cell r="AD75">
            <v>2213430.34</v>
          </cell>
          <cell r="AE75">
            <v>218</v>
          </cell>
          <cell r="AF75"/>
        </row>
        <row r="76">
          <cell r="A76">
            <v>291</v>
          </cell>
          <cell r="B76" t="str">
            <v>Salmon</v>
          </cell>
          <cell r="C76">
            <v>4556502.24</v>
          </cell>
          <cell r="D76">
            <v>0</v>
          </cell>
          <cell r="E76">
            <v>0</v>
          </cell>
          <cell r="F76">
            <v>21138</v>
          </cell>
          <cell r="G76">
            <v>6600</v>
          </cell>
          <cell r="H76">
            <v>0</v>
          </cell>
          <cell r="I76">
            <v>0</v>
          </cell>
          <cell r="J76">
            <v>0</v>
          </cell>
          <cell r="K76">
            <v>15352</v>
          </cell>
          <cell r="L76">
            <v>0</v>
          </cell>
          <cell r="M76">
            <v>9355</v>
          </cell>
          <cell r="N76">
            <v>49678</v>
          </cell>
          <cell r="O76">
            <v>77563</v>
          </cell>
          <cell r="P76">
            <v>14350.8</v>
          </cell>
          <cell r="Q76">
            <v>31561.49</v>
          </cell>
          <cell r="R76">
            <v>7777</v>
          </cell>
          <cell r="S76">
            <v>0</v>
          </cell>
          <cell r="T76">
            <v>29783</v>
          </cell>
          <cell r="U76">
            <v>14420</v>
          </cell>
          <cell r="V76">
            <v>11022</v>
          </cell>
          <cell r="W76">
            <v>56882</v>
          </cell>
          <cell r="X76">
            <v>0</v>
          </cell>
          <cell r="Y76">
            <v>72759</v>
          </cell>
          <cell r="Z76">
            <v>2278.71</v>
          </cell>
          <cell r="AA76">
            <v>4977022.24</v>
          </cell>
          <cell r="AB76">
            <v>0</v>
          </cell>
          <cell r="AC76">
            <v>0</v>
          </cell>
          <cell r="AD76">
            <v>4977022.24</v>
          </cell>
          <cell r="AE76">
            <v>685</v>
          </cell>
          <cell r="AF76"/>
        </row>
        <row r="77">
          <cell r="A77">
            <v>292</v>
          </cell>
          <cell r="B77" t="str">
            <v>South Lemhi</v>
          </cell>
          <cell r="C77">
            <v>1465218.97</v>
          </cell>
          <cell r="D77">
            <v>0</v>
          </cell>
          <cell r="E77">
            <v>0</v>
          </cell>
          <cell r="F77">
            <v>9000</v>
          </cell>
          <cell r="G77">
            <v>1300</v>
          </cell>
          <cell r="H77">
            <v>1876</v>
          </cell>
          <cell r="I77">
            <v>837</v>
          </cell>
          <cell r="J77">
            <v>0</v>
          </cell>
          <cell r="K77">
            <v>2080</v>
          </cell>
          <cell r="L77">
            <v>0</v>
          </cell>
          <cell r="M77">
            <v>7500</v>
          </cell>
          <cell r="N77">
            <v>12706</v>
          </cell>
          <cell r="O77">
            <v>12015</v>
          </cell>
          <cell r="P77">
            <v>0</v>
          </cell>
          <cell r="Q77">
            <v>0</v>
          </cell>
          <cell r="R77">
            <v>34025</v>
          </cell>
          <cell r="S77">
            <v>0</v>
          </cell>
          <cell r="T77">
            <v>13572</v>
          </cell>
          <cell r="U77">
            <v>1662</v>
          </cell>
          <cell r="V77">
            <v>3179</v>
          </cell>
          <cell r="W77">
            <v>7505</v>
          </cell>
          <cell r="X77">
            <v>14465</v>
          </cell>
          <cell r="Y77">
            <v>34088</v>
          </cell>
          <cell r="Z77">
            <v>-25.96</v>
          </cell>
          <cell r="AA77">
            <v>1621003.01</v>
          </cell>
          <cell r="AB77">
            <v>0</v>
          </cell>
          <cell r="AC77">
            <v>0</v>
          </cell>
          <cell r="AD77">
            <v>1621003.01</v>
          </cell>
          <cell r="AE77">
            <v>110</v>
          </cell>
          <cell r="AF77"/>
        </row>
        <row r="78">
          <cell r="A78">
            <v>302</v>
          </cell>
          <cell r="B78" t="str">
            <v>Nezperce Joint</v>
          </cell>
          <cell r="C78">
            <v>1659486.76</v>
          </cell>
          <cell r="D78">
            <v>9002.26</v>
          </cell>
          <cell r="E78">
            <v>0</v>
          </cell>
          <cell r="F78">
            <v>9540</v>
          </cell>
          <cell r="G78">
            <v>600</v>
          </cell>
          <cell r="H78">
            <v>0</v>
          </cell>
          <cell r="I78">
            <v>0</v>
          </cell>
          <cell r="J78">
            <v>0</v>
          </cell>
          <cell r="K78">
            <v>525</v>
          </cell>
          <cell r="L78">
            <v>0</v>
          </cell>
          <cell r="M78">
            <v>7500</v>
          </cell>
          <cell r="N78">
            <v>16955</v>
          </cell>
          <cell r="O78">
            <v>10488</v>
          </cell>
          <cell r="P78">
            <v>14350.800000000001</v>
          </cell>
          <cell r="Q78">
            <v>0</v>
          </cell>
          <cell r="R78">
            <v>34025</v>
          </cell>
          <cell r="S78">
            <v>0</v>
          </cell>
          <cell r="T78">
            <v>15435</v>
          </cell>
          <cell r="U78">
            <v>1183</v>
          </cell>
          <cell r="V78">
            <v>3824</v>
          </cell>
          <cell r="W78">
            <v>11477</v>
          </cell>
          <cell r="X78">
            <v>20344</v>
          </cell>
          <cell r="Y78">
            <v>37504</v>
          </cell>
          <cell r="Z78">
            <v>81.97</v>
          </cell>
          <cell r="AA78">
            <v>1852321.79</v>
          </cell>
          <cell r="AB78">
            <v>-9002.26</v>
          </cell>
          <cell r="AC78">
            <v>0</v>
          </cell>
          <cell r="AD78">
            <v>1843319.53</v>
          </cell>
          <cell r="AE78">
            <v>161</v>
          </cell>
          <cell r="AF78"/>
        </row>
        <row r="79">
          <cell r="A79">
            <v>304</v>
          </cell>
          <cell r="B79" t="str">
            <v>Kamiah Joint</v>
          </cell>
          <cell r="C79">
            <v>2901111.7</v>
          </cell>
          <cell r="D79">
            <v>0</v>
          </cell>
          <cell r="E79">
            <v>0</v>
          </cell>
          <cell r="F79">
            <v>18000</v>
          </cell>
          <cell r="G79">
            <v>6600</v>
          </cell>
          <cell r="H79">
            <v>0</v>
          </cell>
          <cell r="I79">
            <v>0</v>
          </cell>
          <cell r="J79">
            <v>0</v>
          </cell>
          <cell r="K79">
            <v>525</v>
          </cell>
          <cell r="L79">
            <v>0</v>
          </cell>
          <cell r="M79">
            <v>7500</v>
          </cell>
          <cell r="N79">
            <v>35070</v>
          </cell>
          <cell r="O79">
            <v>44356</v>
          </cell>
          <cell r="P79">
            <v>0</v>
          </cell>
          <cell r="Q79">
            <v>0</v>
          </cell>
          <cell r="R79">
            <v>3024</v>
          </cell>
          <cell r="S79">
            <v>0</v>
          </cell>
          <cell r="T79">
            <v>23378</v>
          </cell>
          <cell r="U79">
            <v>7858</v>
          </cell>
          <cell r="V79">
            <v>6602</v>
          </cell>
          <cell r="W79">
            <v>29179</v>
          </cell>
          <cell r="X79">
            <v>37080</v>
          </cell>
          <cell r="Y79">
            <v>53902</v>
          </cell>
          <cell r="Z79">
            <v>337.12999999999988</v>
          </cell>
          <cell r="AA79">
            <v>3174522.83</v>
          </cell>
          <cell r="AB79">
            <v>0</v>
          </cell>
          <cell r="AC79">
            <v>0</v>
          </cell>
          <cell r="AD79">
            <v>3174522.83</v>
          </cell>
          <cell r="AE79">
            <v>407</v>
          </cell>
          <cell r="AF79"/>
        </row>
        <row r="80">
          <cell r="A80">
            <v>305</v>
          </cell>
          <cell r="B80" t="str">
            <v>Highland Joint</v>
          </cell>
          <cell r="C80">
            <v>1701869.06</v>
          </cell>
          <cell r="D80">
            <v>0</v>
          </cell>
          <cell r="E80">
            <v>0</v>
          </cell>
          <cell r="F80">
            <v>9360</v>
          </cell>
          <cell r="G80">
            <v>4900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7500</v>
          </cell>
          <cell r="N80">
            <v>16264</v>
          </cell>
          <cell r="O80">
            <v>19448</v>
          </cell>
          <cell r="P80">
            <v>0</v>
          </cell>
          <cell r="Q80">
            <v>0</v>
          </cell>
          <cell r="R80">
            <v>34025</v>
          </cell>
          <cell r="S80">
            <v>0</v>
          </cell>
          <cell r="T80">
            <v>15132</v>
          </cell>
          <cell r="U80">
            <v>2957</v>
          </cell>
          <cell r="V80">
            <v>3934</v>
          </cell>
          <cell r="W80">
            <v>12257</v>
          </cell>
          <cell r="X80">
            <v>12152</v>
          </cell>
          <cell r="Y80">
            <v>37373</v>
          </cell>
          <cell r="Z80">
            <v>0</v>
          </cell>
          <cell r="AA80">
            <v>1877171.06</v>
          </cell>
          <cell r="AB80">
            <v>0</v>
          </cell>
          <cell r="AC80">
            <v>0</v>
          </cell>
          <cell r="AD80">
            <v>1877171.06</v>
          </cell>
          <cell r="AE80">
            <v>162</v>
          </cell>
          <cell r="AF80"/>
        </row>
        <row r="81">
          <cell r="A81">
            <v>312</v>
          </cell>
          <cell r="B81" t="str">
            <v>Shoshone Joint</v>
          </cell>
          <cell r="C81">
            <v>3331504.84</v>
          </cell>
          <cell r="D81">
            <v>0</v>
          </cell>
          <cell r="E81">
            <v>0</v>
          </cell>
          <cell r="F81">
            <v>18000</v>
          </cell>
          <cell r="G81">
            <v>0</v>
          </cell>
          <cell r="H81">
            <v>0</v>
          </cell>
          <cell r="I81">
            <v>28866</v>
          </cell>
          <cell r="J81">
            <v>0</v>
          </cell>
          <cell r="K81">
            <v>0</v>
          </cell>
          <cell r="L81">
            <v>0</v>
          </cell>
          <cell r="M81">
            <v>7500</v>
          </cell>
          <cell r="N81">
            <v>36595</v>
          </cell>
          <cell r="O81">
            <v>65109</v>
          </cell>
          <cell r="P81">
            <v>0</v>
          </cell>
          <cell r="Q81">
            <v>6800</v>
          </cell>
          <cell r="R81">
            <v>3024</v>
          </cell>
          <cell r="S81">
            <v>0</v>
          </cell>
          <cell r="T81">
            <v>24046</v>
          </cell>
          <cell r="U81">
            <v>10280</v>
          </cell>
          <cell r="V81">
            <v>7608</v>
          </cell>
          <cell r="W81">
            <v>35400</v>
          </cell>
          <cell r="X81">
            <v>18076</v>
          </cell>
          <cell r="Y81">
            <v>60623</v>
          </cell>
          <cell r="Z81">
            <v>3712.5000000000005</v>
          </cell>
          <cell r="AA81">
            <v>3657144.34</v>
          </cell>
          <cell r="AB81">
            <v>0</v>
          </cell>
          <cell r="AC81">
            <v>0</v>
          </cell>
          <cell r="AD81">
            <v>3657144.34</v>
          </cell>
          <cell r="AE81">
            <v>496</v>
          </cell>
          <cell r="AF81"/>
        </row>
        <row r="82">
          <cell r="A82">
            <v>314</v>
          </cell>
          <cell r="B82" t="str">
            <v>Dietrich</v>
          </cell>
          <cell r="C82">
            <v>1660860.66</v>
          </cell>
          <cell r="D82">
            <v>66618.929999999993</v>
          </cell>
          <cell r="E82">
            <v>0</v>
          </cell>
          <cell r="F82">
            <v>15480</v>
          </cell>
          <cell r="G82">
            <v>6400</v>
          </cell>
          <cell r="H82">
            <v>0</v>
          </cell>
          <cell r="I82">
            <v>4183</v>
          </cell>
          <cell r="J82">
            <v>0</v>
          </cell>
          <cell r="K82">
            <v>300</v>
          </cell>
          <cell r="L82">
            <v>0</v>
          </cell>
          <cell r="M82">
            <v>7500</v>
          </cell>
          <cell r="N82">
            <v>15248</v>
          </cell>
          <cell r="O82">
            <v>19664</v>
          </cell>
          <cell r="P82">
            <v>0</v>
          </cell>
          <cell r="Q82">
            <v>0</v>
          </cell>
          <cell r="R82">
            <v>34025</v>
          </cell>
          <cell r="S82">
            <v>0</v>
          </cell>
          <cell r="T82">
            <v>14686</v>
          </cell>
          <cell r="U82">
            <v>3183</v>
          </cell>
          <cell r="V82">
            <v>4320</v>
          </cell>
          <cell r="W82">
            <v>14667</v>
          </cell>
          <cell r="X82">
            <v>36520</v>
          </cell>
          <cell r="Y82">
            <v>40813</v>
          </cell>
          <cell r="Z82">
            <v>56.180000000000007</v>
          </cell>
          <cell r="AA82">
            <v>1944524.7699999998</v>
          </cell>
          <cell r="AB82">
            <v>-66618.929999999993</v>
          </cell>
          <cell r="AC82">
            <v>0</v>
          </cell>
          <cell r="AD82">
            <v>1877905.8399999999</v>
          </cell>
          <cell r="AE82">
            <v>209</v>
          </cell>
          <cell r="AF82"/>
        </row>
        <row r="83">
          <cell r="A83">
            <v>316</v>
          </cell>
          <cell r="B83" t="str">
            <v>Richfield</v>
          </cell>
          <cell r="C83">
            <v>1708685.05</v>
          </cell>
          <cell r="D83">
            <v>103376.41</v>
          </cell>
          <cell r="E83">
            <v>0</v>
          </cell>
          <cell r="F83">
            <v>10800</v>
          </cell>
          <cell r="G83">
            <v>300</v>
          </cell>
          <cell r="H83">
            <v>0</v>
          </cell>
          <cell r="I83">
            <v>3765</v>
          </cell>
          <cell r="J83">
            <v>0</v>
          </cell>
          <cell r="K83">
            <v>225</v>
          </cell>
          <cell r="L83">
            <v>0</v>
          </cell>
          <cell r="M83">
            <v>7500</v>
          </cell>
          <cell r="N83">
            <v>17281</v>
          </cell>
          <cell r="O83">
            <v>24036</v>
          </cell>
          <cell r="P83">
            <v>0</v>
          </cell>
          <cell r="Q83">
            <v>0</v>
          </cell>
          <cell r="R83">
            <v>34025</v>
          </cell>
          <cell r="S83">
            <v>0</v>
          </cell>
          <cell r="T83">
            <v>15577</v>
          </cell>
          <cell r="U83">
            <v>3408</v>
          </cell>
          <cell r="V83">
            <v>4525</v>
          </cell>
          <cell r="W83">
            <v>15877</v>
          </cell>
          <cell r="X83">
            <v>6030</v>
          </cell>
          <cell r="Y83">
            <v>39470</v>
          </cell>
          <cell r="Z83">
            <v>746.81</v>
          </cell>
          <cell r="AA83">
            <v>1995627.27</v>
          </cell>
          <cell r="AB83">
            <v>-103376.41</v>
          </cell>
          <cell r="AC83">
            <v>0</v>
          </cell>
          <cell r="AD83">
            <v>1892250.86</v>
          </cell>
          <cell r="AE83">
            <v>187</v>
          </cell>
          <cell r="AF83"/>
        </row>
        <row r="84">
          <cell r="A84">
            <v>321</v>
          </cell>
          <cell r="B84" t="str">
            <v>Madison</v>
          </cell>
          <cell r="C84">
            <v>27811604.460000001</v>
          </cell>
          <cell r="D84">
            <v>1036849.54</v>
          </cell>
          <cell r="E84">
            <v>0</v>
          </cell>
          <cell r="F84">
            <v>143971</v>
          </cell>
          <cell r="G84">
            <v>1200</v>
          </cell>
          <cell r="H84">
            <v>15008</v>
          </cell>
          <cell r="I84">
            <v>36814</v>
          </cell>
          <cell r="J84">
            <v>0</v>
          </cell>
          <cell r="K84">
            <v>16755</v>
          </cell>
          <cell r="L84">
            <v>0</v>
          </cell>
          <cell r="M84">
            <v>59768</v>
          </cell>
          <cell r="N84">
            <v>289524</v>
          </cell>
          <cell r="O84">
            <v>377118</v>
          </cell>
          <cell r="P84">
            <v>310934</v>
          </cell>
          <cell r="Q84">
            <v>0</v>
          </cell>
          <cell r="R84">
            <v>78266</v>
          </cell>
          <cell r="S84">
            <v>0</v>
          </cell>
          <cell r="T84">
            <v>134954</v>
          </cell>
          <cell r="U84">
            <v>72580</v>
          </cell>
          <cell r="V84">
            <v>67571</v>
          </cell>
          <cell r="W84">
            <v>399470</v>
          </cell>
          <cell r="X84">
            <v>12742</v>
          </cell>
          <cell r="Y84">
            <v>398753</v>
          </cell>
          <cell r="Z84">
            <v>6261.7699999999986</v>
          </cell>
          <cell r="AA84">
            <v>31270143.77</v>
          </cell>
          <cell r="AB84">
            <v>-1036849.54</v>
          </cell>
          <cell r="AC84">
            <v>0</v>
          </cell>
          <cell r="AD84">
            <v>30233294.23</v>
          </cell>
          <cell r="AE84">
            <v>5371</v>
          </cell>
          <cell r="AF84"/>
        </row>
        <row r="85">
          <cell r="A85">
            <v>322</v>
          </cell>
          <cell r="B85" t="str">
            <v>Sugar-Salem Joint</v>
          </cell>
          <cell r="C85">
            <v>9081841.1400000006</v>
          </cell>
          <cell r="D85">
            <v>600326.83000000007</v>
          </cell>
          <cell r="E85">
            <v>0</v>
          </cell>
          <cell r="F85">
            <v>48171</v>
          </cell>
          <cell r="G85">
            <v>1600</v>
          </cell>
          <cell r="H85">
            <v>9380</v>
          </cell>
          <cell r="I85">
            <v>11504</v>
          </cell>
          <cell r="J85">
            <v>0</v>
          </cell>
          <cell r="K85">
            <v>41580</v>
          </cell>
          <cell r="L85">
            <v>0</v>
          </cell>
          <cell r="M85">
            <v>19243</v>
          </cell>
          <cell r="N85">
            <v>90806</v>
          </cell>
          <cell r="O85">
            <v>115148</v>
          </cell>
          <cell r="P85">
            <v>0</v>
          </cell>
          <cell r="Q85">
            <v>0</v>
          </cell>
          <cell r="R85">
            <v>57851</v>
          </cell>
          <cell r="S85">
            <v>0</v>
          </cell>
          <cell r="T85">
            <v>47817</v>
          </cell>
          <cell r="U85">
            <v>20954</v>
          </cell>
          <cell r="V85">
            <v>21132</v>
          </cell>
          <cell r="W85">
            <v>119640</v>
          </cell>
          <cell r="X85">
            <v>22918</v>
          </cell>
          <cell r="Y85">
            <v>139015</v>
          </cell>
          <cell r="Z85">
            <v>5963.29</v>
          </cell>
          <cell r="AA85">
            <v>10454890.26</v>
          </cell>
          <cell r="AB85">
            <v>-600326.83000000007</v>
          </cell>
          <cell r="AC85">
            <v>0</v>
          </cell>
          <cell r="AD85">
            <v>9854563.4299999997</v>
          </cell>
          <cell r="AE85">
            <v>1593</v>
          </cell>
          <cell r="AF85"/>
        </row>
        <row r="86">
          <cell r="A86">
            <v>331</v>
          </cell>
          <cell r="B86" t="str">
            <v>Minidoka County Joint</v>
          </cell>
          <cell r="C86">
            <v>23842887.82</v>
          </cell>
          <cell r="D86">
            <v>369328.82000000007</v>
          </cell>
          <cell r="E86">
            <v>0</v>
          </cell>
          <cell r="F86">
            <v>108741</v>
          </cell>
          <cell r="G86">
            <v>2400</v>
          </cell>
          <cell r="H86">
            <v>11256</v>
          </cell>
          <cell r="I86">
            <v>128640</v>
          </cell>
          <cell r="J86">
            <v>0</v>
          </cell>
          <cell r="K86">
            <v>47688</v>
          </cell>
          <cell r="L86">
            <v>0</v>
          </cell>
          <cell r="M86">
            <v>48974</v>
          </cell>
          <cell r="N86">
            <v>252909</v>
          </cell>
          <cell r="O86">
            <v>509748</v>
          </cell>
          <cell r="P86">
            <v>23918</v>
          </cell>
          <cell r="Q86">
            <v>39748</v>
          </cell>
          <cell r="R86">
            <v>78266</v>
          </cell>
          <cell r="S86">
            <v>0</v>
          </cell>
          <cell r="T86">
            <v>118899</v>
          </cell>
          <cell r="U86">
            <v>82719</v>
          </cell>
          <cell r="V86">
            <v>51201</v>
          </cell>
          <cell r="W86">
            <v>309117</v>
          </cell>
          <cell r="X86">
            <v>14924</v>
          </cell>
          <cell r="Y86">
            <v>326391</v>
          </cell>
          <cell r="Z86">
            <v>13497.810000000001</v>
          </cell>
          <cell r="AA86">
            <v>26381253.449999999</v>
          </cell>
          <cell r="AB86">
            <v>-369328.82000000007</v>
          </cell>
          <cell r="AC86">
            <v>0</v>
          </cell>
          <cell r="AD86">
            <v>26011924.629999999</v>
          </cell>
          <cell r="AE86">
            <v>4266</v>
          </cell>
          <cell r="AF86"/>
        </row>
        <row r="87">
          <cell r="A87">
            <v>340</v>
          </cell>
          <cell r="B87" t="str">
            <v>Lewiston Independent</v>
          </cell>
          <cell r="C87">
            <v>25319534.969999999</v>
          </cell>
          <cell r="D87">
            <v>141801.07999999999</v>
          </cell>
          <cell r="E87">
            <v>0</v>
          </cell>
          <cell r="F87">
            <v>124120</v>
          </cell>
          <cell r="G87">
            <v>1200</v>
          </cell>
          <cell r="H87">
            <v>1876</v>
          </cell>
          <cell r="I87">
            <v>2928</v>
          </cell>
          <cell r="J87">
            <v>0</v>
          </cell>
          <cell r="K87">
            <v>31150</v>
          </cell>
          <cell r="L87">
            <v>0</v>
          </cell>
          <cell r="M87">
            <v>51445</v>
          </cell>
          <cell r="N87">
            <v>310759</v>
          </cell>
          <cell r="O87">
            <v>383240</v>
          </cell>
          <cell r="P87">
            <v>76537.600000000006</v>
          </cell>
          <cell r="Q87">
            <v>0</v>
          </cell>
          <cell r="R87">
            <v>78266</v>
          </cell>
          <cell r="S87">
            <v>0</v>
          </cell>
          <cell r="T87">
            <v>144266</v>
          </cell>
          <cell r="U87">
            <v>71312</v>
          </cell>
          <cell r="V87">
            <v>57522</v>
          </cell>
          <cell r="W87">
            <v>348828</v>
          </cell>
          <cell r="X87">
            <v>0</v>
          </cell>
          <cell r="Y87">
            <v>349536</v>
          </cell>
          <cell r="Z87">
            <v>16601.170000000006</v>
          </cell>
          <cell r="AA87">
            <v>27510922.82</v>
          </cell>
          <cell r="AB87">
            <v>-141801.07999999999</v>
          </cell>
          <cell r="AC87">
            <v>0</v>
          </cell>
          <cell r="AD87">
            <v>27369121.740000002</v>
          </cell>
          <cell r="AE87">
            <v>4630</v>
          </cell>
          <cell r="AF87"/>
        </row>
        <row r="88">
          <cell r="A88">
            <v>341</v>
          </cell>
          <cell r="B88" t="str">
            <v>Lapwai</v>
          </cell>
          <cell r="C88">
            <v>3347265.03</v>
          </cell>
          <cell r="D88">
            <v>71070.590000000011</v>
          </cell>
          <cell r="E88">
            <v>0</v>
          </cell>
          <cell r="F88">
            <v>18000</v>
          </cell>
          <cell r="G88">
            <v>1500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7500</v>
          </cell>
          <cell r="N88">
            <v>40661</v>
          </cell>
          <cell r="O88">
            <v>76908</v>
          </cell>
          <cell r="P88">
            <v>0</v>
          </cell>
          <cell r="Q88">
            <v>0</v>
          </cell>
          <cell r="R88">
            <v>3024</v>
          </cell>
          <cell r="S88">
            <v>0</v>
          </cell>
          <cell r="T88">
            <v>25829</v>
          </cell>
          <cell r="U88">
            <v>11519</v>
          </cell>
          <cell r="V88">
            <v>7932</v>
          </cell>
          <cell r="W88">
            <v>37764</v>
          </cell>
          <cell r="X88">
            <v>44230</v>
          </cell>
          <cell r="Y88">
            <v>60054</v>
          </cell>
          <cell r="Z88">
            <v>613.60000000000014</v>
          </cell>
          <cell r="AA88">
            <v>3753870.2199999997</v>
          </cell>
          <cell r="AB88">
            <v>-71070.590000000011</v>
          </cell>
          <cell r="AC88">
            <v>0</v>
          </cell>
          <cell r="AD88">
            <v>3682799.63</v>
          </cell>
          <cell r="AE88">
            <v>488</v>
          </cell>
          <cell r="AF88"/>
        </row>
        <row r="89">
          <cell r="A89">
            <v>342</v>
          </cell>
          <cell r="B89" t="str">
            <v>Culdesac Joint</v>
          </cell>
          <cell r="C89">
            <v>1396878.89</v>
          </cell>
          <cell r="D89">
            <v>0</v>
          </cell>
          <cell r="E89">
            <v>0</v>
          </cell>
          <cell r="F89">
            <v>9000</v>
          </cell>
          <cell r="G89">
            <v>1500</v>
          </cell>
          <cell r="H89">
            <v>0</v>
          </cell>
          <cell r="I89">
            <v>0</v>
          </cell>
          <cell r="J89">
            <v>0</v>
          </cell>
          <cell r="K89">
            <v>225</v>
          </cell>
          <cell r="L89">
            <v>0</v>
          </cell>
          <cell r="M89">
            <v>7500</v>
          </cell>
          <cell r="N89">
            <v>13978</v>
          </cell>
          <cell r="O89">
            <v>8960</v>
          </cell>
          <cell r="P89">
            <v>0</v>
          </cell>
          <cell r="Q89">
            <v>0</v>
          </cell>
          <cell r="R89">
            <v>34025</v>
          </cell>
          <cell r="S89">
            <v>0</v>
          </cell>
          <cell r="T89">
            <v>14129</v>
          </cell>
          <cell r="U89">
            <v>2169</v>
          </cell>
          <cell r="V89">
            <v>3202</v>
          </cell>
          <cell r="W89">
            <v>7645</v>
          </cell>
          <cell r="X89">
            <v>17077</v>
          </cell>
          <cell r="Y89">
            <v>33345</v>
          </cell>
          <cell r="Z89">
            <v>1259.5500000000002</v>
          </cell>
          <cell r="AA89">
            <v>1550893.44</v>
          </cell>
          <cell r="AB89">
            <v>0</v>
          </cell>
          <cell r="AC89">
            <v>0</v>
          </cell>
          <cell r="AD89">
            <v>1550893.44</v>
          </cell>
          <cell r="AE89">
            <v>115</v>
          </cell>
          <cell r="AF89"/>
        </row>
        <row r="90">
          <cell r="A90">
            <v>351</v>
          </cell>
          <cell r="B90" t="str">
            <v>Oneida County</v>
          </cell>
          <cell r="C90">
            <v>33865387.439999998</v>
          </cell>
          <cell r="D90">
            <v>0</v>
          </cell>
          <cell r="E90">
            <v>0</v>
          </cell>
          <cell r="F90">
            <v>75001</v>
          </cell>
          <cell r="G90">
            <v>5200</v>
          </cell>
          <cell r="H90">
            <v>0</v>
          </cell>
          <cell r="I90">
            <v>2719</v>
          </cell>
          <cell r="J90">
            <v>0</v>
          </cell>
          <cell r="K90">
            <v>4861</v>
          </cell>
          <cell r="L90">
            <v>0</v>
          </cell>
          <cell r="M90">
            <v>81721</v>
          </cell>
          <cell r="N90">
            <v>385067</v>
          </cell>
          <cell r="O90">
            <v>297149</v>
          </cell>
          <cell r="P90">
            <v>9567.2000000000007</v>
          </cell>
          <cell r="Q90">
            <v>30400</v>
          </cell>
          <cell r="R90">
            <v>7777</v>
          </cell>
          <cell r="S90">
            <v>0</v>
          </cell>
          <cell r="T90">
            <v>176849</v>
          </cell>
          <cell r="U90">
            <v>46866</v>
          </cell>
          <cell r="V90">
            <v>42669</v>
          </cell>
          <cell r="W90">
            <v>253560</v>
          </cell>
          <cell r="X90">
            <v>0</v>
          </cell>
          <cell r="Y90">
            <v>576494</v>
          </cell>
          <cell r="Z90">
            <v>1505.6000000000001</v>
          </cell>
          <cell r="AA90">
            <v>35862793.240000002</v>
          </cell>
          <cell r="AB90">
            <v>0</v>
          </cell>
          <cell r="AC90">
            <v>0</v>
          </cell>
          <cell r="AD90">
            <v>35862793.240000002</v>
          </cell>
          <cell r="AE90">
            <v>7877</v>
          </cell>
          <cell r="AF90"/>
        </row>
        <row r="91">
          <cell r="A91">
            <v>363</v>
          </cell>
          <cell r="B91" t="str">
            <v>Marsing Joint</v>
          </cell>
          <cell r="C91">
            <v>5077336.66</v>
          </cell>
          <cell r="D91">
            <v>271629.28000000003</v>
          </cell>
          <cell r="E91">
            <v>0</v>
          </cell>
          <cell r="F91">
            <v>20596</v>
          </cell>
          <cell r="G91">
            <v>6600</v>
          </cell>
          <cell r="H91">
            <v>0</v>
          </cell>
          <cell r="I91">
            <v>33886</v>
          </cell>
          <cell r="J91">
            <v>0</v>
          </cell>
          <cell r="K91">
            <v>21840</v>
          </cell>
          <cell r="L91">
            <v>0</v>
          </cell>
          <cell r="M91">
            <v>10633</v>
          </cell>
          <cell r="N91">
            <v>55197</v>
          </cell>
          <cell r="O91">
            <v>99633</v>
          </cell>
          <cell r="P91">
            <v>0</v>
          </cell>
          <cell r="Q91">
            <v>0</v>
          </cell>
          <cell r="R91">
            <v>7777</v>
          </cell>
          <cell r="S91">
            <v>0</v>
          </cell>
          <cell r="T91">
            <v>32203</v>
          </cell>
          <cell r="U91">
            <v>13209</v>
          </cell>
          <cell r="V91">
            <v>12013</v>
          </cell>
          <cell r="W91">
            <v>63018</v>
          </cell>
          <cell r="X91">
            <v>24534</v>
          </cell>
          <cell r="Y91">
            <v>85931</v>
          </cell>
          <cell r="Z91">
            <v>6620.57</v>
          </cell>
          <cell r="AA91">
            <v>5842656.5100000007</v>
          </cell>
          <cell r="AB91">
            <v>-271629.28000000003</v>
          </cell>
          <cell r="AC91">
            <v>0</v>
          </cell>
          <cell r="AD91">
            <v>5571027.2300000004</v>
          </cell>
          <cell r="AE91">
            <v>842</v>
          </cell>
          <cell r="AF91"/>
        </row>
        <row r="92">
          <cell r="A92">
            <v>364</v>
          </cell>
          <cell r="B92" t="str">
            <v>Pleasant Valley Elementary</v>
          </cell>
          <cell r="C92">
            <v>177833.97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4500</v>
          </cell>
          <cell r="N92">
            <v>1017</v>
          </cell>
          <cell r="O92">
            <v>655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8446</v>
          </cell>
          <cell r="U92">
            <v>0</v>
          </cell>
          <cell r="V92">
            <v>2093</v>
          </cell>
          <cell r="W92">
            <v>608</v>
          </cell>
          <cell r="X92">
            <v>1281</v>
          </cell>
          <cell r="Y92">
            <v>7513</v>
          </cell>
          <cell r="Z92">
            <v>0</v>
          </cell>
          <cell r="AA92">
            <v>203946.97</v>
          </cell>
          <cell r="AB92">
            <v>0</v>
          </cell>
          <cell r="AC92">
            <v>0</v>
          </cell>
          <cell r="AD92">
            <v>203946.97</v>
          </cell>
          <cell r="AE92">
            <v>11</v>
          </cell>
          <cell r="AF92"/>
        </row>
        <row r="93">
          <cell r="A93">
            <v>365</v>
          </cell>
          <cell r="B93" t="str">
            <v>Bruneau-Grand View Joint</v>
          </cell>
          <cell r="C93">
            <v>3289674.59</v>
          </cell>
          <cell r="D93">
            <v>69894.25</v>
          </cell>
          <cell r="E93">
            <v>0</v>
          </cell>
          <cell r="F93">
            <v>18000</v>
          </cell>
          <cell r="G93">
            <v>1500</v>
          </cell>
          <cell r="H93">
            <v>1876</v>
          </cell>
          <cell r="I93">
            <v>8367</v>
          </cell>
          <cell r="J93">
            <v>0</v>
          </cell>
          <cell r="K93">
            <v>450</v>
          </cell>
          <cell r="L93">
            <v>0</v>
          </cell>
          <cell r="M93">
            <v>7500</v>
          </cell>
          <cell r="N93">
            <v>25413</v>
          </cell>
          <cell r="O93">
            <v>27091</v>
          </cell>
          <cell r="P93">
            <v>0</v>
          </cell>
          <cell r="Q93">
            <v>0</v>
          </cell>
          <cell r="R93">
            <v>34025</v>
          </cell>
          <cell r="S93">
            <v>0</v>
          </cell>
          <cell r="T93">
            <v>19143</v>
          </cell>
          <cell r="U93">
            <v>6140</v>
          </cell>
          <cell r="V93">
            <v>5559</v>
          </cell>
          <cell r="W93">
            <v>22408</v>
          </cell>
          <cell r="X93">
            <v>37420</v>
          </cell>
          <cell r="Y93">
            <v>46899</v>
          </cell>
          <cell r="Z93">
            <v>3193.21</v>
          </cell>
          <cell r="AA93">
            <v>3624553.05</v>
          </cell>
          <cell r="AB93">
            <v>-69894.25</v>
          </cell>
          <cell r="AC93">
            <v>0</v>
          </cell>
          <cell r="AD93">
            <v>3554658.8</v>
          </cell>
          <cell r="AE93">
            <v>306</v>
          </cell>
          <cell r="AF93"/>
        </row>
        <row r="94">
          <cell r="A94">
            <v>370</v>
          </cell>
          <cell r="B94" t="str">
            <v>Homedale Joint</v>
          </cell>
          <cell r="C94">
            <v>7002988.6900000004</v>
          </cell>
          <cell r="D94">
            <v>0</v>
          </cell>
          <cell r="E94">
            <v>0</v>
          </cell>
          <cell r="F94">
            <v>32385</v>
          </cell>
          <cell r="G94">
            <v>1200</v>
          </cell>
          <cell r="H94">
            <v>0</v>
          </cell>
          <cell r="I94">
            <v>35350</v>
          </cell>
          <cell r="J94">
            <v>0</v>
          </cell>
          <cell r="K94">
            <v>5700</v>
          </cell>
          <cell r="L94">
            <v>0</v>
          </cell>
          <cell r="M94">
            <v>14728</v>
          </cell>
          <cell r="N94">
            <v>73230</v>
          </cell>
          <cell r="O94">
            <v>128691</v>
          </cell>
          <cell r="P94">
            <v>0</v>
          </cell>
          <cell r="Q94">
            <v>0</v>
          </cell>
          <cell r="R94">
            <v>57851</v>
          </cell>
          <cell r="S94">
            <v>0</v>
          </cell>
          <cell r="T94">
            <v>40111</v>
          </cell>
          <cell r="U94">
            <v>23996</v>
          </cell>
          <cell r="V94">
            <v>16460</v>
          </cell>
          <cell r="W94">
            <v>90673</v>
          </cell>
          <cell r="X94">
            <v>44149</v>
          </cell>
          <cell r="Y94">
            <v>113740</v>
          </cell>
          <cell r="Z94">
            <v>4250.07</v>
          </cell>
          <cell r="AA94">
            <v>7685502.7600000007</v>
          </cell>
          <cell r="AB94">
            <v>0</v>
          </cell>
          <cell r="AC94">
            <v>0</v>
          </cell>
          <cell r="AD94">
            <v>7685502.7600000007</v>
          </cell>
          <cell r="AE94">
            <v>1225</v>
          </cell>
          <cell r="AF94"/>
        </row>
        <row r="95">
          <cell r="A95">
            <v>371</v>
          </cell>
          <cell r="B95" t="str">
            <v>Payette Joint</v>
          </cell>
          <cell r="C95">
            <v>7353366.25</v>
          </cell>
          <cell r="D95">
            <v>0</v>
          </cell>
          <cell r="E95">
            <v>0</v>
          </cell>
          <cell r="F95">
            <v>36315</v>
          </cell>
          <cell r="G95">
            <v>4928.49</v>
          </cell>
          <cell r="H95">
            <v>3752</v>
          </cell>
          <cell r="I95">
            <v>32003</v>
          </cell>
          <cell r="J95">
            <v>0</v>
          </cell>
          <cell r="K95">
            <v>33635</v>
          </cell>
          <cell r="L95">
            <v>0</v>
          </cell>
          <cell r="M95">
            <v>15448</v>
          </cell>
          <cell r="N95">
            <v>85713</v>
          </cell>
          <cell r="O95">
            <v>168242</v>
          </cell>
          <cell r="P95">
            <v>0</v>
          </cell>
          <cell r="Q95">
            <v>0</v>
          </cell>
          <cell r="R95">
            <v>57851</v>
          </cell>
          <cell r="S95">
            <v>0</v>
          </cell>
          <cell r="T95">
            <v>45584</v>
          </cell>
          <cell r="U95">
            <v>31572</v>
          </cell>
          <cell r="V95">
            <v>17950</v>
          </cell>
          <cell r="W95">
            <v>100848</v>
          </cell>
          <cell r="X95">
            <v>63303</v>
          </cell>
          <cell r="Y95">
            <v>115369</v>
          </cell>
          <cell r="Z95">
            <v>8790.7900000000009</v>
          </cell>
          <cell r="AA95">
            <v>8174670.5300000003</v>
          </cell>
          <cell r="AB95">
            <v>0</v>
          </cell>
          <cell r="AC95">
            <v>0</v>
          </cell>
          <cell r="AD95">
            <v>8174670.5300000003</v>
          </cell>
          <cell r="AE95">
            <v>1288</v>
          </cell>
          <cell r="AF95"/>
        </row>
        <row r="96">
          <cell r="A96">
            <v>372</v>
          </cell>
          <cell r="B96" t="str">
            <v>New Plymouth</v>
          </cell>
          <cell r="C96">
            <v>5661239.0099999998</v>
          </cell>
          <cell r="D96">
            <v>107966.1</v>
          </cell>
          <cell r="E96">
            <v>0</v>
          </cell>
          <cell r="F96">
            <v>25881</v>
          </cell>
          <cell r="G96">
            <v>4900</v>
          </cell>
          <cell r="H96">
            <v>1876</v>
          </cell>
          <cell r="I96">
            <v>8367</v>
          </cell>
          <cell r="J96">
            <v>0</v>
          </cell>
          <cell r="K96">
            <v>13480</v>
          </cell>
          <cell r="L96">
            <v>0</v>
          </cell>
          <cell r="M96">
            <v>11790</v>
          </cell>
          <cell r="N96">
            <v>55391</v>
          </cell>
          <cell r="O96">
            <v>74069</v>
          </cell>
          <cell r="P96">
            <v>14350.8</v>
          </cell>
          <cell r="Q96">
            <v>0</v>
          </cell>
          <cell r="R96">
            <v>7777</v>
          </cell>
          <cell r="S96">
            <v>0</v>
          </cell>
          <cell r="T96">
            <v>32288</v>
          </cell>
          <cell r="U96">
            <v>14026</v>
          </cell>
          <cell r="V96">
            <v>13435</v>
          </cell>
          <cell r="W96">
            <v>71642</v>
          </cell>
          <cell r="X96">
            <v>34862</v>
          </cell>
          <cell r="Y96">
            <v>93645</v>
          </cell>
          <cell r="Z96">
            <v>3159.29</v>
          </cell>
          <cell r="AA96">
            <v>6250144.1999999993</v>
          </cell>
          <cell r="AB96">
            <v>-107966.1</v>
          </cell>
          <cell r="AC96">
            <v>0</v>
          </cell>
          <cell r="AD96">
            <v>6142178.0999999996</v>
          </cell>
          <cell r="AE96">
            <v>962</v>
          </cell>
          <cell r="AF96"/>
        </row>
        <row r="97">
          <cell r="A97">
            <v>373</v>
          </cell>
          <cell r="B97" t="str">
            <v>Fruitland</v>
          </cell>
          <cell r="C97">
            <v>9461439.3300000001</v>
          </cell>
          <cell r="D97">
            <v>197344.77</v>
          </cell>
          <cell r="E97">
            <v>0</v>
          </cell>
          <cell r="F97">
            <v>46884</v>
          </cell>
          <cell r="G97">
            <v>1200</v>
          </cell>
          <cell r="H97">
            <v>1876</v>
          </cell>
          <cell r="I97">
            <v>31376</v>
          </cell>
          <cell r="J97">
            <v>0</v>
          </cell>
          <cell r="K97">
            <v>31480</v>
          </cell>
          <cell r="L97">
            <v>0</v>
          </cell>
          <cell r="M97">
            <v>20227</v>
          </cell>
          <cell r="N97">
            <v>91924</v>
          </cell>
          <cell r="O97">
            <v>165837</v>
          </cell>
          <cell r="P97">
            <v>4783.6000000000004</v>
          </cell>
          <cell r="Q97">
            <v>0</v>
          </cell>
          <cell r="R97">
            <v>57851</v>
          </cell>
          <cell r="S97">
            <v>0</v>
          </cell>
          <cell r="T97">
            <v>48308</v>
          </cell>
          <cell r="U97">
            <v>26897</v>
          </cell>
          <cell r="V97">
            <v>21731</v>
          </cell>
          <cell r="W97">
            <v>123461</v>
          </cell>
          <cell r="X97">
            <v>20811</v>
          </cell>
          <cell r="Y97">
            <v>143566</v>
          </cell>
          <cell r="Z97">
            <v>5750.42</v>
          </cell>
          <cell r="AA97">
            <v>10502747.119999999</v>
          </cell>
          <cell r="AB97">
            <v>-197344.77</v>
          </cell>
          <cell r="AC97">
            <v>0</v>
          </cell>
          <cell r="AD97">
            <v>10305402.35</v>
          </cell>
          <cell r="AE97">
            <v>1639</v>
          </cell>
          <cell r="AF97"/>
        </row>
        <row r="98">
          <cell r="A98">
            <v>381</v>
          </cell>
          <cell r="B98" t="str">
            <v>American Falls Joint</v>
          </cell>
          <cell r="C98">
            <v>8865405.2300000004</v>
          </cell>
          <cell r="D98">
            <v>44331.54</v>
          </cell>
          <cell r="E98">
            <v>0</v>
          </cell>
          <cell r="F98">
            <v>38889</v>
          </cell>
          <cell r="G98">
            <v>0</v>
          </cell>
          <cell r="H98">
            <v>0</v>
          </cell>
          <cell r="I98">
            <v>70491</v>
          </cell>
          <cell r="J98">
            <v>0</v>
          </cell>
          <cell r="K98">
            <v>4350</v>
          </cell>
          <cell r="L98">
            <v>0</v>
          </cell>
          <cell r="M98">
            <v>17883</v>
          </cell>
          <cell r="N98">
            <v>97535</v>
          </cell>
          <cell r="O98">
            <v>140057</v>
          </cell>
          <cell r="P98">
            <v>57403.199999999997</v>
          </cell>
          <cell r="Q98">
            <v>0</v>
          </cell>
          <cell r="R98">
            <v>57851</v>
          </cell>
          <cell r="S98">
            <v>0</v>
          </cell>
          <cell r="T98">
            <v>50768</v>
          </cell>
          <cell r="U98">
            <v>30192</v>
          </cell>
          <cell r="V98">
            <v>20325</v>
          </cell>
          <cell r="W98">
            <v>115103</v>
          </cell>
          <cell r="X98">
            <v>53537</v>
          </cell>
          <cell r="Y98">
            <v>131687</v>
          </cell>
          <cell r="Z98">
            <v>1761.9100000000003</v>
          </cell>
          <cell r="AA98">
            <v>9797569.879999999</v>
          </cell>
          <cell r="AB98">
            <v>-44331.54</v>
          </cell>
          <cell r="AC98">
            <v>0</v>
          </cell>
          <cell r="AD98">
            <v>9753238.3399999999</v>
          </cell>
          <cell r="AE98">
            <v>1512</v>
          </cell>
          <cell r="AF98"/>
        </row>
        <row r="99">
          <cell r="A99">
            <v>382</v>
          </cell>
          <cell r="B99" t="str">
            <v>Rockland</v>
          </cell>
          <cell r="C99">
            <v>1520390.82</v>
          </cell>
          <cell r="D99">
            <v>28325.31</v>
          </cell>
          <cell r="E99">
            <v>0</v>
          </cell>
          <cell r="F99">
            <v>14580</v>
          </cell>
          <cell r="G99">
            <v>4900</v>
          </cell>
          <cell r="H99">
            <v>3752</v>
          </cell>
          <cell r="I99">
            <v>0</v>
          </cell>
          <cell r="J99">
            <v>0</v>
          </cell>
          <cell r="K99">
            <v>696</v>
          </cell>
          <cell r="L99">
            <v>0</v>
          </cell>
          <cell r="M99">
            <v>7500</v>
          </cell>
          <cell r="N99">
            <v>17353</v>
          </cell>
          <cell r="O99">
            <v>9832</v>
          </cell>
          <cell r="P99">
            <v>4783.6000000000004</v>
          </cell>
          <cell r="Q99">
            <v>0</v>
          </cell>
          <cell r="R99">
            <v>34025</v>
          </cell>
          <cell r="S99">
            <v>0</v>
          </cell>
          <cell r="T99">
            <v>15609</v>
          </cell>
          <cell r="U99">
            <v>1915</v>
          </cell>
          <cell r="V99">
            <v>4040</v>
          </cell>
          <cell r="W99">
            <v>12871</v>
          </cell>
          <cell r="X99">
            <v>51742</v>
          </cell>
          <cell r="Y99">
            <v>38358</v>
          </cell>
          <cell r="Z99">
            <v>887.65000000000032</v>
          </cell>
          <cell r="AA99">
            <v>1771560.3800000001</v>
          </cell>
          <cell r="AB99">
            <v>-28325.31</v>
          </cell>
          <cell r="AC99">
            <v>0</v>
          </cell>
          <cell r="AD99">
            <v>1743235.07</v>
          </cell>
          <cell r="AE99">
            <v>171</v>
          </cell>
          <cell r="AF99"/>
        </row>
        <row r="100">
          <cell r="A100">
            <v>383</v>
          </cell>
          <cell r="B100" t="str">
            <v>Arbon Elementary</v>
          </cell>
          <cell r="C100">
            <v>277462.03999999998</v>
          </cell>
          <cell r="D100">
            <v>0</v>
          </cell>
          <cell r="E100">
            <v>0</v>
          </cell>
          <cell r="F100">
            <v>0</v>
          </cell>
          <cell r="G100">
            <v>600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4500</v>
          </cell>
          <cell r="N100">
            <v>2033</v>
          </cell>
          <cell r="O100">
            <v>1095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8891</v>
          </cell>
          <cell r="U100">
            <v>28</v>
          </cell>
          <cell r="V100">
            <v>2188</v>
          </cell>
          <cell r="W100">
            <v>1189</v>
          </cell>
          <cell r="X100">
            <v>0</v>
          </cell>
          <cell r="Y100">
            <v>7731</v>
          </cell>
          <cell r="Z100">
            <v>0</v>
          </cell>
          <cell r="AA100">
            <v>305717.03999999998</v>
          </cell>
          <cell r="AB100">
            <v>0</v>
          </cell>
          <cell r="AC100">
            <v>0</v>
          </cell>
          <cell r="AD100">
            <v>305717.03999999998</v>
          </cell>
          <cell r="AE100">
            <v>17</v>
          </cell>
          <cell r="AF100"/>
        </row>
        <row r="101">
          <cell r="A101">
            <v>391</v>
          </cell>
          <cell r="B101" t="str">
            <v>Kellogg Joint</v>
          </cell>
          <cell r="C101">
            <v>6265160.3799999999</v>
          </cell>
          <cell r="D101">
            <v>123990.69</v>
          </cell>
          <cell r="E101">
            <v>0</v>
          </cell>
          <cell r="F101">
            <v>26152</v>
          </cell>
          <cell r="G101">
            <v>5800</v>
          </cell>
          <cell r="H101">
            <v>0</v>
          </cell>
          <cell r="I101">
            <v>418</v>
          </cell>
          <cell r="J101">
            <v>0</v>
          </cell>
          <cell r="K101">
            <v>225</v>
          </cell>
          <cell r="L101">
            <v>0</v>
          </cell>
          <cell r="M101">
            <v>12441</v>
          </cell>
          <cell r="N101">
            <v>73108</v>
          </cell>
          <cell r="O101">
            <v>122575</v>
          </cell>
          <cell r="P101">
            <v>0</v>
          </cell>
          <cell r="Q101">
            <v>0</v>
          </cell>
          <cell r="R101">
            <v>7777</v>
          </cell>
          <cell r="S101">
            <v>0</v>
          </cell>
          <cell r="T101">
            <v>40057</v>
          </cell>
          <cell r="U101">
            <v>17575</v>
          </cell>
          <cell r="V101">
            <v>14502</v>
          </cell>
          <cell r="W101">
            <v>78661</v>
          </cell>
          <cell r="X101">
            <v>61164</v>
          </cell>
          <cell r="Y101">
            <v>96659</v>
          </cell>
          <cell r="Z101">
            <v>5559.12</v>
          </cell>
          <cell r="AA101">
            <v>6951824.1900000004</v>
          </cell>
          <cell r="AB101">
            <v>-123990.69</v>
          </cell>
          <cell r="AC101">
            <v>0</v>
          </cell>
          <cell r="AD101">
            <v>6827833.5</v>
          </cell>
          <cell r="AE101">
            <v>1022</v>
          </cell>
          <cell r="AF101"/>
        </row>
        <row r="102">
          <cell r="A102">
            <v>392</v>
          </cell>
          <cell r="B102" t="str">
            <v>Mullan</v>
          </cell>
          <cell r="C102">
            <v>1330448.68</v>
          </cell>
          <cell r="D102">
            <v>0</v>
          </cell>
          <cell r="E102">
            <v>0</v>
          </cell>
          <cell r="F102">
            <v>9000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7500</v>
          </cell>
          <cell r="N102">
            <v>15248</v>
          </cell>
          <cell r="O102">
            <v>8082</v>
          </cell>
          <cell r="P102">
            <v>0</v>
          </cell>
          <cell r="Q102">
            <v>0</v>
          </cell>
          <cell r="R102">
            <v>34025</v>
          </cell>
          <cell r="S102">
            <v>0</v>
          </cell>
          <cell r="T102">
            <v>14686</v>
          </cell>
          <cell r="U102">
            <v>2169</v>
          </cell>
          <cell r="V102">
            <v>3159</v>
          </cell>
          <cell r="W102">
            <v>7357</v>
          </cell>
          <cell r="X102">
            <v>57698</v>
          </cell>
          <cell r="Y102">
            <v>28604.600000000002</v>
          </cell>
          <cell r="Z102">
            <v>147.17000000000007</v>
          </cell>
          <cell r="AA102">
            <v>1518124.45</v>
          </cell>
          <cell r="AB102">
            <v>0</v>
          </cell>
          <cell r="AC102">
            <v>0</v>
          </cell>
          <cell r="AD102">
            <v>1518124.45</v>
          </cell>
          <cell r="AE102">
            <v>88</v>
          </cell>
          <cell r="AF102"/>
        </row>
        <row r="103">
          <cell r="A103">
            <v>393</v>
          </cell>
          <cell r="B103" t="str">
            <v>Wallace</v>
          </cell>
          <cell r="C103">
            <v>3285249.49</v>
          </cell>
          <cell r="D103">
            <v>0</v>
          </cell>
          <cell r="E103">
            <v>0</v>
          </cell>
          <cell r="F103">
            <v>18000</v>
          </cell>
          <cell r="G103">
            <v>0</v>
          </cell>
          <cell r="H103">
            <v>0</v>
          </cell>
          <cell r="I103">
            <v>209</v>
          </cell>
          <cell r="J103">
            <v>0</v>
          </cell>
          <cell r="K103">
            <v>0</v>
          </cell>
          <cell r="L103">
            <v>0</v>
          </cell>
          <cell r="M103">
            <v>7500</v>
          </cell>
          <cell r="N103">
            <v>43416</v>
          </cell>
          <cell r="O103">
            <v>51127</v>
          </cell>
          <cell r="P103">
            <v>0</v>
          </cell>
          <cell r="Q103">
            <v>0</v>
          </cell>
          <cell r="R103">
            <v>3024</v>
          </cell>
          <cell r="S103">
            <v>0</v>
          </cell>
          <cell r="T103">
            <v>27037</v>
          </cell>
          <cell r="U103">
            <v>7999</v>
          </cell>
          <cell r="V103">
            <v>7746</v>
          </cell>
          <cell r="W103">
            <v>36409</v>
          </cell>
          <cell r="X103">
            <v>26662</v>
          </cell>
          <cell r="Y103">
            <v>58731</v>
          </cell>
          <cell r="Z103">
            <v>743.91000000000008</v>
          </cell>
          <cell r="AA103">
            <v>3573853.4000000004</v>
          </cell>
          <cell r="AB103">
            <v>0</v>
          </cell>
          <cell r="AC103">
            <v>0</v>
          </cell>
          <cell r="AD103">
            <v>3573853.4000000004</v>
          </cell>
          <cell r="AE103">
            <v>460</v>
          </cell>
          <cell r="AF103"/>
        </row>
        <row r="104">
          <cell r="A104">
            <v>394</v>
          </cell>
          <cell r="B104" t="str">
            <v>Avery</v>
          </cell>
          <cell r="C104">
            <v>322337.91999999998</v>
          </cell>
          <cell r="D104">
            <v>0</v>
          </cell>
          <cell r="E104">
            <v>0</v>
          </cell>
          <cell r="F104">
            <v>9000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4500</v>
          </cell>
          <cell r="N104">
            <v>1931</v>
          </cell>
          <cell r="O104">
            <v>3061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8847</v>
          </cell>
          <cell r="U104">
            <v>0</v>
          </cell>
          <cell r="V104">
            <v>2290</v>
          </cell>
          <cell r="W104">
            <v>1848</v>
          </cell>
          <cell r="X104">
            <v>0</v>
          </cell>
          <cell r="Y104">
            <v>8165</v>
          </cell>
          <cell r="Z104">
            <v>0</v>
          </cell>
          <cell r="AA104">
            <v>361979.92</v>
          </cell>
          <cell r="AB104">
            <v>0</v>
          </cell>
          <cell r="AC104">
            <v>0</v>
          </cell>
          <cell r="AD104">
            <v>361979.92</v>
          </cell>
          <cell r="AE104">
            <v>23</v>
          </cell>
          <cell r="AF104"/>
        </row>
        <row r="105">
          <cell r="A105">
            <v>401</v>
          </cell>
          <cell r="B105" t="str">
            <v>Teton County</v>
          </cell>
          <cell r="C105">
            <v>10381122.380000001</v>
          </cell>
          <cell r="D105">
            <v>134574.74</v>
          </cell>
          <cell r="E105">
            <v>0</v>
          </cell>
          <cell r="F105">
            <v>49797</v>
          </cell>
          <cell r="G105">
            <v>1200</v>
          </cell>
          <cell r="H105">
            <v>0</v>
          </cell>
          <cell r="I105">
            <v>66726</v>
          </cell>
          <cell r="J105">
            <v>85000</v>
          </cell>
          <cell r="K105">
            <v>2586</v>
          </cell>
          <cell r="L105">
            <v>0</v>
          </cell>
          <cell r="M105">
            <v>20712</v>
          </cell>
          <cell r="N105">
            <v>115406</v>
          </cell>
          <cell r="O105">
            <v>165181</v>
          </cell>
          <cell r="P105">
            <v>43052.4</v>
          </cell>
          <cell r="Q105">
            <v>0</v>
          </cell>
          <cell r="R105">
            <v>57851</v>
          </cell>
          <cell r="S105">
            <v>4783.6000000000004</v>
          </cell>
          <cell r="T105">
            <v>58604</v>
          </cell>
          <cell r="U105">
            <v>33628</v>
          </cell>
          <cell r="V105">
            <v>23433</v>
          </cell>
          <cell r="W105">
            <v>134754</v>
          </cell>
          <cell r="X105">
            <v>0</v>
          </cell>
          <cell r="Y105">
            <v>148582</v>
          </cell>
          <cell r="Z105">
            <v>5541.9700000000012</v>
          </cell>
          <cell r="AA105">
            <v>11532535.090000002</v>
          </cell>
          <cell r="AB105">
            <v>-134574.74</v>
          </cell>
          <cell r="AC105">
            <v>0</v>
          </cell>
          <cell r="AD105">
            <v>11397960.350000001</v>
          </cell>
          <cell r="AE105">
            <v>1799</v>
          </cell>
          <cell r="AF105"/>
        </row>
        <row r="106">
          <cell r="A106">
            <v>411</v>
          </cell>
          <cell r="B106" t="str">
            <v>Twin Falls</v>
          </cell>
          <cell r="C106">
            <v>50167456.780000001</v>
          </cell>
          <cell r="D106">
            <v>1415943.8699999999</v>
          </cell>
          <cell r="E106">
            <v>0</v>
          </cell>
          <cell r="F106">
            <v>241330</v>
          </cell>
          <cell r="G106">
            <v>2100</v>
          </cell>
          <cell r="H106">
            <v>5628</v>
          </cell>
          <cell r="I106">
            <v>190555</v>
          </cell>
          <cell r="J106">
            <v>100000</v>
          </cell>
          <cell r="K106">
            <v>29273</v>
          </cell>
          <cell r="L106">
            <v>0</v>
          </cell>
          <cell r="M106">
            <v>105327</v>
          </cell>
          <cell r="N106">
            <v>522794</v>
          </cell>
          <cell r="O106">
            <v>945642</v>
          </cell>
          <cell r="P106">
            <v>215262</v>
          </cell>
          <cell r="Q106">
            <v>0</v>
          </cell>
          <cell r="R106">
            <v>156532</v>
          </cell>
          <cell r="S106">
            <v>0</v>
          </cell>
          <cell r="T106">
            <v>237241</v>
          </cell>
          <cell r="U106">
            <v>153552</v>
          </cell>
          <cell r="V106">
            <v>116097</v>
          </cell>
          <cell r="W106">
            <v>714009</v>
          </cell>
          <cell r="X106">
            <v>637</v>
          </cell>
          <cell r="Y106">
            <v>682188</v>
          </cell>
          <cell r="Z106">
            <v>30040.07</v>
          </cell>
          <cell r="AA106">
            <v>56031607.719999999</v>
          </cell>
          <cell r="AB106">
            <v>-1415943.8699999999</v>
          </cell>
          <cell r="AC106">
            <v>0</v>
          </cell>
          <cell r="AD106">
            <v>54615663.850000001</v>
          </cell>
          <cell r="AE106">
            <v>9231</v>
          </cell>
          <cell r="AF106"/>
        </row>
        <row r="107">
          <cell r="A107">
            <v>412</v>
          </cell>
          <cell r="B107" t="str">
            <v>Buhl Joint</v>
          </cell>
          <cell r="C107">
            <v>7095353.8899999997</v>
          </cell>
          <cell r="D107">
            <v>88536.3</v>
          </cell>
          <cell r="E107">
            <v>0</v>
          </cell>
          <cell r="F107">
            <v>33469</v>
          </cell>
          <cell r="G107">
            <v>6600</v>
          </cell>
          <cell r="H107">
            <v>0</v>
          </cell>
          <cell r="I107">
            <v>44763</v>
          </cell>
          <cell r="J107">
            <v>0</v>
          </cell>
          <cell r="K107">
            <v>0</v>
          </cell>
          <cell r="L107">
            <v>0</v>
          </cell>
          <cell r="M107">
            <v>15032</v>
          </cell>
          <cell r="N107">
            <v>76706</v>
          </cell>
          <cell r="O107">
            <v>149010</v>
          </cell>
          <cell r="P107">
            <v>0</v>
          </cell>
          <cell r="Q107">
            <v>13808.95</v>
          </cell>
          <cell r="R107">
            <v>57851</v>
          </cell>
          <cell r="S107">
            <v>0</v>
          </cell>
          <cell r="T107">
            <v>41635</v>
          </cell>
          <cell r="U107">
            <v>25714</v>
          </cell>
          <cell r="V107">
            <v>17181</v>
          </cell>
          <cell r="W107">
            <v>95160</v>
          </cell>
          <cell r="X107">
            <v>19152</v>
          </cell>
          <cell r="Y107">
            <v>113616</v>
          </cell>
          <cell r="Z107">
            <v>1334.86</v>
          </cell>
          <cell r="AA107">
            <v>7894923</v>
          </cell>
          <cell r="AB107">
            <v>-88536.3</v>
          </cell>
          <cell r="AC107">
            <v>0</v>
          </cell>
          <cell r="AD107">
            <v>7806386.7000000002</v>
          </cell>
          <cell r="AE107">
            <v>1222</v>
          </cell>
          <cell r="AF107"/>
        </row>
        <row r="108">
          <cell r="A108">
            <v>413</v>
          </cell>
          <cell r="B108" t="str">
            <v>Filer</v>
          </cell>
          <cell r="C108">
            <v>9239884.1600000001</v>
          </cell>
          <cell r="D108">
            <v>291517.10000000003</v>
          </cell>
          <cell r="E108">
            <v>0</v>
          </cell>
          <cell r="F108">
            <v>44106</v>
          </cell>
          <cell r="G108">
            <v>6600</v>
          </cell>
          <cell r="H108">
            <v>0</v>
          </cell>
          <cell r="I108">
            <v>14224</v>
          </cell>
          <cell r="J108">
            <v>0</v>
          </cell>
          <cell r="K108">
            <v>2030</v>
          </cell>
          <cell r="L108">
            <v>0</v>
          </cell>
          <cell r="M108">
            <v>19632</v>
          </cell>
          <cell r="N108">
            <v>93519</v>
          </cell>
          <cell r="O108">
            <v>149450</v>
          </cell>
          <cell r="P108">
            <v>38268.800000000003</v>
          </cell>
          <cell r="Q108">
            <v>0</v>
          </cell>
          <cell r="R108">
            <v>57851</v>
          </cell>
          <cell r="S108">
            <v>0</v>
          </cell>
          <cell r="T108">
            <v>49008</v>
          </cell>
          <cell r="U108">
            <v>29319</v>
          </cell>
          <cell r="V108">
            <v>21331</v>
          </cell>
          <cell r="W108">
            <v>121469</v>
          </cell>
          <cell r="X108">
            <v>34078</v>
          </cell>
          <cell r="Y108">
            <v>139592</v>
          </cell>
          <cell r="Z108">
            <v>2439.25</v>
          </cell>
          <cell r="AA108">
            <v>10354318.310000001</v>
          </cell>
          <cell r="AB108">
            <v>-291517.10000000003</v>
          </cell>
          <cell r="AC108">
            <v>0</v>
          </cell>
          <cell r="AD108">
            <v>10062801.210000001</v>
          </cell>
          <cell r="AE108">
            <v>1596</v>
          </cell>
          <cell r="AF108"/>
        </row>
        <row r="109">
          <cell r="A109">
            <v>414</v>
          </cell>
          <cell r="B109" t="str">
            <v>Kimberly</v>
          </cell>
          <cell r="C109">
            <v>10736131.16</v>
          </cell>
          <cell r="D109">
            <v>538688.44999999995</v>
          </cell>
          <cell r="E109">
            <v>0</v>
          </cell>
          <cell r="F109">
            <v>47223</v>
          </cell>
          <cell r="G109">
            <v>775</v>
          </cell>
          <cell r="H109">
            <v>3752</v>
          </cell>
          <cell r="I109">
            <v>20917</v>
          </cell>
          <cell r="J109">
            <v>0</v>
          </cell>
          <cell r="K109">
            <v>1570</v>
          </cell>
          <cell r="L109">
            <v>0</v>
          </cell>
          <cell r="M109">
            <v>22967</v>
          </cell>
          <cell r="N109">
            <v>115801</v>
          </cell>
          <cell r="O109">
            <v>193367</v>
          </cell>
          <cell r="P109">
            <v>9567.2000000000007</v>
          </cell>
          <cell r="Q109">
            <v>6482.34</v>
          </cell>
          <cell r="R109">
            <v>57851</v>
          </cell>
          <cell r="S109">
            <v>0</v>
          </cell>
          <cell r="T109">
            <v>58778</v>
          </cell>
          <cell r="U109">
            <v>34670</v>
          </cell>
          <cell r="V109">
            <v>26628</v>
          </cell>
          <cell r="W109">
            <v>154641</v>
          </cell>
          <cell r="X109">
            <v>15260</v>
          </cell>
          <cell r="Y109">
            <v>160339</v>
          </cell>
          <cell r="Z109">
            <v>1336.6499999999996</v>
          </cell>
          <cell r="AA109">
            <v>12206744.799999999</v>
          </cell>
          <cell r="AB109">
            <v>-538688.44999999995</v>
          </cell>
          <cell r="AC109">
            <v>0</v>
          </cell>
          <cell r="AD109">
            <v>11668056.35</v>
          </cell>
          <cell r="AE109">
            <v>1887</v>
          </cell>
          <cell r="AF109"/>
        </row>
        <row r="110">
          <cell r="A110">
            <v>415</v>
          </cell>
          <cell r="B110" t="str">
            <v>Hansen</v>
          </cell>
          <cell r="C110">
            <v>2357797.0099999998</v>
          </cell>
          <cell r="D110">
            <v>0</v>
          </cell>
          <cell r="E110">
            <v>0</v>
          </cell>
          <cell r="F110">
            <v>18000</v>
          </cell>
          <cell r="G110">
            <v>4200</v>
          </cell>
          <cell r="H110">
            <v>0</v>
          </cell>
          <cell r="I110">
            <v>7530</v>
          </cell>
          <cell r="J110">
            <v>0</v>
          </cell>
          <cell r="K110">
            <v>65</v>
          </cell>
          <cell r="L110">
            <v>0</v>
          </cell>
          <cell r="M110">
            <v>7500</v>
          </cell>
          <cell r="N110">
            <v>25189</v>
          </cell>
          <cell r="O110">
            <v>26875</v>
          </cell>
          <cell r="P110">
            <v>4783.6000000000004</v>
          </cell>
          <cell r="Q110">
            <v>0</v>
          </cell>
          <cell r="R110">
            <v>34025</v>
          </cell>
          <cell r="S110">
            <v>0</v>
          </cell>
          <cell r="T110">
            <v>19045</v>
          </cell>
          <cell r="U110">
            <v>5239</v>
          </cell>
          <cell r="V110">
            <v>5855</v>
          </cell>
          <cell r="W110">
            <v>24283</v>
          </cell>
          <cell r="X110">
            <v>27875</v>
          </cell>
          <cell r="Y110">
            <v>49463</v>
          </cell>
          <cell r="Z110">
            <v>28.42</v>
          </cell>
          <cell r="AA110">
            <v>2617753.0299999998</v>
          </cell>
          <cell r="AB110">
            <v>0</v>
          </cell>
          <cell r="AC110">
            <v>0</v>
          </cell>
          <cell r="AD110">
            <v>2617753.0299999998</v>
          </cell>
          <cell r="AE110">
            <v>348</v>
          </cell>
          <cell r="AF110"/>
        </row>
        <row r="111">
          <cell r="A111">
            <v>416</v>
          </cell>
          <cell r="B111" t="str">
            <v>Three Creek Joint Elementary</v>
          </cell>
          <cell r="C111">
            <v>127275.57</v>
          </cell>
          <cell r="D111">
            <v>491.55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4500</v>
          </cell>
          <cell r="N111">
            <v>915</v>
          </cell>
          <cell r="O111">
            <v>1311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8401</v>
          </cell>
          <cell r="U111">
            <v>56</v>
          </cell>
          <cell r="V111">
            <v>2086</v>
          </cell>
          <cell r="W111">
            <v>542</v>
          </cell>
          <cell r="X111">
            <v>811</v>
          </cell>
          <cell r="Y111">
            <v>6717</v>
          </cell>
          <cell r="Z111">
            <v>0</v>
          </cell>
          <cell r="AA111">
            <v>153106.12</v>
          </cell>
          <cell r="AB111">
            <v>-491.55</v>
          </cell>
          <cell r="AC111">
            <v>0</v>
          </cell>
          <cell r="AD111">
            <v>152614.57</v>
          </cell>
          <cell r="AE111">
            <v>3</v>
          </cell>
          <cell r="AF111"/>
        </row>
        <row r="112">
          <cell r="A112">
            <v>417</v>
          </cell>
          <cell r="B112" t="str">
            <v>Castleford Joint</v>
          </cell>
          <cell r="C112">
            <v>2407508.79</v>
          </cell>
          <cell r="D112">
            <v>0</v>
          </cell>
          <cell r="E112">
            <v>0</v>
          </cell>
          <cell r="F112">
            <v>18000</v>
          </cell>
          <cell r="G112">
            <v>1500</v>
          </cell>
          <cell r="H112">
            <v>0</v>
          </cell>
          <cell r="I112">
            <v>6903</v>
          </cell>
          <cell r="J112">
            <v>0</v>
          </cell>
          <cell r="K112">
            <v>0</v>
          </cell>
          <cell r="L112">
            <v>0</v>
          </cell>
          <cell r="M112">
            <v>7500</v>
          </cell>
          <cell r="N112">
            <v>23380</v>
          </cell>
          <cell r="O112">
            <v>39768</v>
          </cell>
          <cell r="P112">
            <v>4783.6000000000004</v>
          </cell>
          <cell r="Q112">
            <v>0</v>
          </cell>
          <cell r="R112">
            <v>3024</v>
          </cell>
          <cell r="S112">
            <v>0</v>
          </cell>
          <cell r="T112">
            <v>18252</v>
          </cell>
          <cell r="U112">
            <v>7548</v>
          </cell>
          <cell r="V112">
            <v>5896</v>
          </cell>
          <cell r="W112">
            <v>24305</v>
          </cell>
          <cell r="X112">
            <v>14779</v>
          </cell>
          <cell r="Y112">
            <v>49727</v>
          </cell>
          <cell r="Z112">
            <v>607.23000000000025</v>
          </cell>
          <cell r="AA112">
            <v>2633481.62</v>
          </cell>
          <cell r="AB112">
            <v>0</v>
          </cell>
          <cell r="AC112">
            <v>0</v>
          </cell>
          <cell r="AD112">
            <v>2633481.62</v>
          </cell>
          <cell r="AE112">
            <v>336</v>
          </cell>
          <cell r="AF112"/>
        </row>
        <row r="113">
          <cell r="A113">
            <v>418</v>
          </cell>
          <cell r="B113" t="str">
            <v>Murtaugh Joint</v>
          </cell>
          <cell r="C113">
            <v>2851422.89</v>
          </cell>
          <cell r="D113">
            <v>197456.5</v>
          </cell>
          <cell r="E113">
            <v>0</v>
          </cell>
          <cell r="F113">
            <v>18000</v>
          </cell>
          <cell r="G113">
            <v>0</v>
          </cell>
          <cell r="H113">
            <v>0</v>
          </cell>
          <cell r="I113">
            <v>8785</v>
          </cell>
          <cell r="J113">
            <v>0</v>
          </cell>
          <cell r="K113">
            <v>4242</v>
          </cell>
          <cell r="L113">
            <v>0</v>
          </cell>
          <cell r="M113">
            <v>7500</v>
          </cell>
          <cell r="N113">
            <v>27701</v>
          </cell>
          <cell r="O113">
            <v>32335</v>
          </cell>
          <cell r="P113">
            <v>0</v>
          </cell>
          <cell r="Q113">
            <v>0</v>
          </cell>
          <cell r="R113">
            <v>34025</v>
          </cell>
          <cell r="S113">
            <v>0</v>
          </cell>
          <cell r="T113">
            <v>20146</v>
          </cell>
          <cell r="U113">
            <v>4563</v>
          </cell>
          <cell r="V113">
            <v>6424</v>
          </cell>
          <cell r="W113">
            <v>27695</v>
          </cell>
          <cell r="X113">
            <v>5815</v>
          </cell>
          <cell r="Y113">
            <v>53983</v>
          </cell>
          <cell r="Z113">
            <v>0</v>
          </cell>
          <cell r="AA113">
            <v>3300093.39</v>
          </cell>
          <cell r="AB113">
            <v>-197456.5</v>
          </cell>
          <cell r="AC113">
            <v>0</v>
          </cell>
          <cell r="AD113">
            <v>3102636.89</v>
          </cell>
          <cell r="AE113">
            <v>387</v>
          </cell>
          <cell r="AF113"/>
        </row>
        <row r="114">
          <cell r="A114">
            <v>421</v>
          </cell>
          <cell r="B114" t="str">
            <v>McCall-Donnelly Joint</v>
          </cell>
          <cell r="C114">
            <v>8163116.4000000004</v>
          </cell>
          <cell r="D114">
            <v>0</v>
          </cell>
          <cell r="E114">
            <v>0</v>
          </cell>
          <cell r="F114">
            <v>34892</v>
          </cell>
          <cell r="G114">
            <v>4000</v>
          </cell>
          <cell r="H114">
            <v>7504</v>
          </cell>
          <cell r="I114">
            <v>7948</v>
          </cell>
          <cell r="J114">
            <v>0</v>
          </cell>
          <cell r="K114">
            <v>19213</v>
          </cell>
          <cell r="L114">
            <v>0</v>
          </cell>
          <cell r="M114">
            <v>16071</v>
          </cell>
          <cell r="N114">
            <v>96763</v>
          </cell>
          <cell r="O114">
            <v>101160</v>
          </cell>
          <cell r="P114">
            <v>124373.6</v>
          </cell>
          <cell r="Q114">
            <v>0</v>
          </cell>
          <cell r="R114">
            <v>57851</v>
          </cell>
          <cell r="S114">
            <v>0</v>
          </cell>
          <cell r="T114">
            <v>50429</v>
          </cell>
          <cell r="U114">
            <v>12195</v>
          </cell>
          <cell r="V114">
            <v>17533</v>
          </cell>
          <cell r="W114">
            <v>97625</v>
          </cell>
          <cell r="X114">
            <v>0</v>
          </cell>
          <cell r="Y114">
            <v>118047</v>
          </cell>
          <cell r="Z114">
            <v>6903.5700000000015</v>
          </cell>
          <cell r="AA114">
            <v>8935624.5700000003</v>
          </cell>
          <cell r="AB114">
            <v>0</v>
          </cell>
          <cell r="AC114">
            <v>0</v>
          </cell>
          <cell r="AD114">
            <v>8935624.5700000003</v>
          </cell>
          <cell r="AE114">
            <v>1282</v>
          </cell>
          <cell r="AF114"/>
        </row>
        <row r="115">
          <cell r="A115">
            <v>422</v>
          </cell>
          <cell r="B115" t="str">
            <v>Cascade</v>
          </cell>
          <cell r="C115">
            <v>1769264.33</v>
          </cell>
          <cell r="D115">
            <v>0</v>
          </cell>
          <cell r="E115">
            <v>0</v>
          </cell>
          <cell r="F115">
            <v>13860</v>
          </cell>
          <cell r="G115">
            <v>4500</v>
          </cell>
          <cell r="H115">
            <v>0</v>
          </cell>
          <cell r="I115">
            <v>209</v>
          </cell>
          <cell r="J115">
            <v>0</v>
          </cell>
          <cell r="K115">
            <v>0</v>
          </cell>
          <cell r="L115">
            <v>0</v>
          </cell>
          <cell r="M115">
            <v>7500</v>
          </cell>
          <cell r="N115">
            <v>19314</v>
          </cell>
          <cell r="O115">
            <v>18793</v>
          </cell>
          <cell r="P115">
            <v>4783.6000000000004</v>
          </cell>
          <cell r="Q115">
            <v>0</v>
          </cell>
          <cell r="R115">
            <v>34025</v>
          </cell>
          <cell r="S115">
            <v>0</v>
          </cell>
          <cell r="T115">
            <v>16469</v>
          </cell>
          <cell r="U115">
            <v>2985</v>
          </cell>
          <cell r="V115">
            <v>4233</v>
          </cell>
          <cell r="W115">
            <v>14153</v>
          </cell>
          <cell r="X115">
            <v>2652</v>
          </cell>
          <cell r="Y115">
            <v>40566</v>
          </cell>
          <cell r="Z115">
            <v>2455.66</v>
          </cell>
          <cell r="AA115">
            <v>1955762.59</v>
          </cell>
          <cell r="AB115">
            <v>0</v>
          </cell>
          <cell r="AC115">
            <v>0</v>
          </cell>
          <cell r="AD115">
            <v>1955762.59</v>
          </cell>
          <cell r="AE115">
            <v>230</v>
          </cell>
          <cell r="AF115"/>
        </row>
        <row r="116">
          <cell r="A116">
            <v>431</v>
          </cell>
          <cell r="B116" t="str">
            <v>Weiser</v>
          </cell>
          <cell r="C116">
            <v>8500851.8599999994</v>
          </cell>
          <cell r="D116">
            <v>0</v>
          </cell>
          <cell r="E116">
            <v>0</v>
          </cell>
          <cell r="F116">
            <v>45326</v>
          </cell>
          <cell r="G116">
            <v>4300</v>
          </cell>
          <cell r="H116">
            <v>0</v>
          </cell>
          <cell r="I116">
            <v>27611</v>
          </cell>
          <cell r="J116">
            <v>0</v>
          </cell>
          <cell r="K116">
            <v>9815</v>
          </cell>
          <cell r="L116">
            <v>0</v>
          </cell>
          <cell r="M116">
            <v>18047</v>
          </cell>
          <cell r="N116">
            <v>90958</v>
          </cell>
          <cell r="O116">
            <v>131752</v>
          </cell>
          <cell r="P116">
            <v>9567.2000000000007</v>
          </cell>
          <cell r="Q116">
            <v>0</v>
          </cell>
          <cell r="R116">
            <v>57851</v>
          </cell>
          <cell r="S116">
            <v>0</v>
          </cell>
          <cell r="T116">
            <v>47884</v>
          </cell>
          <cell r="U116">
            <v>27573</v>
          </cell>
          <cell r="V116">
            <v>20076</v>
          </cell>
          <cell r="W116">
            <v>113619</v>
          </cell>
          <cell r="X116">
            <v>73280</v>
          </cell>
          <cell r="Y116">
            <v>129871</v>
          </cell>
          <cell r="Z116">
            <v>1524.1499999999996</v>
          </cell>
          <cell r="AA116">
            <v>9309906.209999999</v>
          </cell>
          <cell r="AB116">
            <v>0</v>
          </cell>
          <cell r="AC116">
            <v>0</v>
          </cell>
          <cell r="AD116">
            <v>9309906.209999999</v>
          </cell>
          <cell r="AE116">
            <v>1478</v>
          </cell>
          <cell r="AF116"/>
        </row>
        <row r="117">
          <cell r="A117">
            <v>432</v>
          </cell>
          <cell r="B117" t="str">
            <v>Cambridge Joint</v>
          </cell>
          <cell r="C117">
            <v>1584236.26</v>
          </cell>
          <cell r="D117">
            <v>0</v>
          </cell>
          <cell r="E117">
            <v>0</v>
          </cell>
          <cell r="F117">
            <v>10620</v>
          </cell>
          <cell r="G117">
            <v>1400</v>
          </cell>
          <cell r="H117">
            <v>0</v>
          </cell>
          <cell r="I117">
            <v>0</v>
          </cell>
          <cell r="J117">
            <v>0</v>
          </cell>
          <cell r="K117">
            <v>1820</v>
          </cell>
          <cell r="L117">
            <v>0</v>
          </cell>
          <cell r="M117">
            <v>7500</v>
          </cell>
          <cell r="N117">
            <v>15532</v>
          </cell>
          <cell r="O117">
            <v>12893</v>
          </cell>
          <cell r="P117">
            <v>0</v>
          </cell>
          <cell r="Q117">
            <v>0</v>
          </cell>
          <cell r="R117">
            <v>34025</v>
          </cell>
          <cell r="S117">
            <v>0</v>
          </cell>
          <cell r="T117">
            <v>14811</v>
          </cell>
          <cell r="U117">
            <v>2394</v>
          </cell>
          <cell r="V117">
            <v>3523</v>
          </cell>
          <cell r="W117">
            <v>9663</v>
          </cell>
          <cell r="X117">
            <v>16047</v>
          </cell>
          <cell r="Y117">
            <v>37648</v>
          </cell>
          <cell r="Z117">
            <v>1344.8600000000004</v>
          </cell>
          <cell r="AA117">
            <v>1753457.12</v>
          </cell>
          <cell r="AB117">
            <v>0</v>
          </cell>
          <cell r="AC117">
            <v>0</v>
          </cell>
          <cell r="AD117">
            <v>1753457.12</v>
          </cell>
          <cell r="AE117">
            <v>176</v>
          </cell>
          <cell r="AF117"/>
        </row>
        <row r="118">
          <cell r="A118">
            <v>433</v>
          </cell>
          <cell r="B118" t="str">
            <v>Midvale</v>
          </cell>
          <cell r="C118">
            <v>1543196.89</v>
          </cell>
          <cell r="D118">
            <v>0</v>
          </cell>
          <cell r="E118">
            <v>0</v>
          </cell>
          <cell r="F118">
            <v>9900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7500</v>
          </cell>
          <cell r="N118">
            <v>14617</v>
          </cell>
          <cell r="O118">
            <v>8305</v>
          </cell>
          <cell r="P118">
            <v>0</v>
          </cell>
          <cell r="Q118">
            <v>0</v>
          </cell>
          <cell r="R118">
            <v>34025</v>
          </cell>
          <cell r="S118">
            <v>0</v>
          </cell>
          <cell r="T118">
            <v>14410</v>
          </cell>
          <cell r="U118">
            <v>1915</v>
          </cell>
          <cell r="V118">
            <v>3280</v>
          </cell>
          <cell r="W118">
            <v>8129</v>
          </cell>
          <cell r="X118">
            <v>11267</v>
          </cell>
          <cell r="Y118">
            <v>34491</v>
          </cell>
          <cell r="Z118">
            <v>462.09000000000003</v>
          </cell>
          <cell r="AA118">
            <v>1691497.98</v>
          </cell>
          <cell r="AB118">
            <v>0</v>
          </cell>
          <cell r="AC118">
            <v>0</v>
          </cell>
          <cell r="AD118">
            <v>1691497.98</v>
          </cell>
          <cell r="AE118">
            <v>130</v>
          </cell>
          <cell r="AF118"/>
        </row>
        <row r="119">
          <cell r="A119">
            <v>768</v>
          </cell>
          <cell r="B119" t="str">
            <v>Meridian Technical Charter High School</v>
          </cell>
          <cell r="C119">
            <v>1834241.5</v>
          </cell>
          <cell r="D119">
            <v>0</v>
          </cell>
          <cell r="E119">
            <v>85280.36</v>
          </cell>
          <cell r="F119">
            <v>18000</v>
          </cell>
          <cell r="G119">
            <v>3600</v>
          </cell>
          <cell r="H119">
            <v>0</v>
          </cell>
          <cell r="I119">
            <v>418</v>
          </cell>
          <cell r="J119">
            <v>0</v>
          </cell>
          <cell r="K119">
            <v>2479</v>
          </cell>
          <cell r="L119">
            <v>0</v>
          </cell>
          <cell r="M119">
            <v>7500</v>
          </cell>
          <cell r="N119">
            <v>15258</v>
          </cell>
          <cell r="O119">
            <v>0</v>
          </cell>
          <cell r="P119">
            <v>4783.6000000000004</v>
          </cell>
          <cell r="Q119">
            <v>0</v>
          </cell>
          <cell r="R119">
            <v>7777</v>
          </cell>
          <cell r="S119">
            <v>0</v>
          </cell>
          <cell r="T119">
            <v>14690</v>
          </cell>
          <cell r="U119">
            <v>422</v>
          </cell>
          <cell r="V119">
            <v>4367</v>
          </cell>
          <cell r="W119">
            <v>14910</v>
          </cell>
          <cell r="X119">
            <v>0</v>
          </cell>
          <cell r="Y119">
            <v>41093</v>
          </cell>
          <cell r="Z119">
            <v>5.93</v>
          </cell>
          <cell r="AA119">
            <v>2054825.3900000001</v>
          </cell>
          <cell r="AB119">
            <v>0</v>
          </cell>
          <cell r="AC119">
            <v>-85280.36</v>
          </cell>
          <cell r="AD119">
            <v>1969545.03</v>
          </cell>
          <cell r="AE119">
            <v>202</v>
          </cell>
          <cell r="AF119"/>
        </row>
        <row r="120">
          <cell r="A120">
            <v>785</v>
          </cell>
          <cell r="B120" t="str">
            <v>Meridian Medical Arts Charter High School</v>
          </cell>
          <cell r="C120">
            <v>1748164.57</v>
          </cell>
          <cell r="D120">
            <v>0</v>
          </cell>
          <cell r="E120">
            <v>80636.38</v>
          </cell>
          <cell r="F120">
            <v>18000</v>
          </cell>
          <cell r="G120">
            <v>4100</v>
          </cell>
          <cell r="H120">
            <v>0</v>
          </cell>
          <cell r="I120">
            <v>209</v>
          </cell>
          <cell r="J120">
            <v>0</v>
          </cell>
          <cell r="K120">
            <v>92202</v>
          </cell>
          <cell r="L120">
            <v>0</v>
          </cell>
          <cell r="M120">
            <v>7500</v>
          </cell>
          <cell r="N120">
            <v>15746</v>
          </cell>
          <cell r="O120">
            <v>0</v>
          </cell>
          <cell r="P120">
            <v>9567.2000000000007</v>
          </cell>
          <cell r="Q120">
            <v>0</v>
          </cell>
          <cell r="R120">
            <v>7777</v>
          </cell>
          <cell r="S120">
            <v>0</v>
          </cell>
          <cell r="T120">
            <v>14904</v>
          </cell>
          <cell r="U120">
            <v>197</v>
          </cell>
          <cell r="V120">
            <v>4282</v>
          </cell>
          <cell r="W120">
            <v>14345</v>
          </cell>
          <cell r="X120">
            <v>0</v>
          </cell>
          <cell r="Y120">
            <v>40221</v>
          </cell>
          <cell r="Z120">
            <v>0</v>
          </cell>
          <cell r="AA120">
            <v>2057851.1500000001</v>
          </cell>
          <cell r="AB120">
            <v>0</v>
          </cell>
          <cell r="AC120">
            <v>-80636.38</v>
          </cell>
          <cell r="AD120">
            <v>1977214.77</v>
          </cell>
          <cell r="AE120">
            <v>196</v>
          </cell>
          <cell r="AF120"/>
        </row>
        <row r="121">
          <cell r="A121">
            <v>795</v>
          </cell>
          <cell r="B121" t="str">
            <v>Idaho Arts Charter School</v>
          </cell>
          <cell r="C121">
            <v>7026164.21</v>
          </cell>
          <cell r="D121">
            <v>0</v>
          </cell>
          <cell r="E121">
            <v>538279.5</v>
          </cell>
          <cell r="F121">
            <v>22290</v>
          </cell>
          <cell r="G121">
            <v>5200</v>
          </cell>
          <cell r="H121">
            <v>0</v>
          </cell>
          <cell r="I121">
            <v>12969</v>
          </cell>
          <cell r="J121">
            <v>15000</v>
          </cell>
          <cell r="K121">
            <v>1280</v>
          </cell>
          <cell r="L121">
            <v>0</v>
          </cell>
          <cell r="M121">
            <v>15207</v>
          </cell>
          <cell r="N121">
            <v>69123</v>
          </cell>
          <cell r="O121">
            <v>119737</v>
          </cell>
          <cell r="P121">
            <v>19134.400000000001</v>
          </cell>
          <cell r="Q121">
            <v>0</v>
          </cell>
          <cell r="R121">
            <v>7777</v>
          </cell>
          <cell r="S121">
            <v>0</v>
          </cell>
          <cell r="T121">
            <v>38310</v>
          </cell>
          <cell r="U121">
            <v>17659</v>
          </cell>
          <cell r="V121">
            <v>16706</v>
          </cell>
          <cell r="W121">
            <v>92069</v>
          </cell>
          <cell r="X121">
            <v>0</v>
          </cell>
          <cell r="Y121">
            <v>118351</v>
          </cell>
          <cell r="Z121">
            <v>4295</v>
          </cell>
          <cell r="AA121">
            <v>8139551.1100000003</v>
          </cell>
          <cell r="AB121">
            <v>0</v>
          </cell>
          <cell r="AC121">
            <v>-538279.5</v>
          </cell>
          <cell r="AD121">
            <v>7601271.6100000003</v>
          </cell>
          <cell r="AE121">
            <v>1275</v>
          </cell>
          <cell r="AF121"/>
        </row>
        <row r="122">
          <cell r="A122">
            <v>796</v>
          </cell>
          <cell r="B122" t="str">
            <v>Gem Prep: Nampa</v>
          </cell>
          <cell r="C122">
            <v>2447270.4900000002</v>
          </cell>
          <cell r="D122">
            <v>0</v>
          </cell>
          <cell r="E122">
            <v>179426.5</v>
          </cell>
          <cell r="F122">
            <v>10620</v>
          </cell>
          <cell r="G122">
            <v>700</v>
          </cell>
          <cell r="H122">
            <v>0</v>
          </cell>
          <cell r="I122">
            <v>7530</v>
          </cell>
          <cell r="J122">
            <v>0</v>
          </cell>
          <cell r="K122">
            <v>0</v>
          </cell>
          <cell r="L122">
            <v>0</v>
          </cell>
          <cell r="M122">
            <v>7500</v>
          </cell>
          <cell r="N122">
            <v>20280</v>
          </cell>
          <cell r="O122">
            <v>54189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16892</v>
          </cell>
          <cell r="U122">
            <v>6337</v>
          </cell>
          <cell r="V122">
            <v>6808</v>
          </cell>
          <cell r="W122">
            <v>31259</v>
          </cell>
          <cell r="X122">
            <v>0</v>
          </cell>
          <cell r="Y122">
            <v>57156</v>
          </cell>
          <cell r="Z122">
            <v>248.05999999999949</v>
          </cell>
          <cell r="AA122">
            <v>2846216.0500000003</v>
          </cell>
          <cell r="AB122">
            <v>0</v>
          </cell>
          <cell r="AC122">
            <v>-179426.5</v>
          </cell>
          <cell r="AD122">
            <v>2666789.5500000003</v>
          </cell>
          <cell r="AE122">
            <v>426</v>
          </cell>
          <cell r="AF122"/>
        </row>
        <row r="123">
          <cell r="A123">
            <v>751</v>
          </cell>
          <cell r="B123" t="str">
            <v>SEI Tec</v>
          </cell>
          <cell r="C123">
            <v>1676927.97</v>
          </cell>
          <cell r="D123">
            <v>0</v>
          </cell>
          <cell r="E123">
            <v>172671.62</v>
          </cell>
          <cell r="F123">
            <v>27710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7500</v>
          </cell>
          <cell r="N123">
            <v>13520</v>
          </cell>
          <cell r="O123">
            <v>0</v>
          </cell>
          <cell r="P123">
            <v>0</v>
          </cell>
          <cell r="Q123">
            <v>6800</v>
          </cell>
          <cell r="R123">
            <v>0</v>
          </cell>
          <cell r="S123">
            <v>0</v>
          </cell>
          <cell r="T123">
            <v>13928</v>
          </cell>
          <cell r="U123">
            <v>0</v>
          </cell>
          <cell r="V123">
            <v>4441</v>
          </cell>
          <cell r="W123">
            <v>15526</v>
          </cell>
          <cell r="X123">
            <v>0</v>
          </cell>
          <cell r="Y123">
            <v>41200</v>
          </cell>
          <cell r="Z123">
            <v>0</v>
          </cell>
          <cell r="AA123">
            <v>1980224.5899999999</v>
          </cell>
          <cell r="AB123">
            <v>0</v>
          </cell>
          <cell r="AC123">
            <v>-172671.62</v>
          </cell>
          <cell r="AD123">
            <v>1807552.9699999997</v>
          </cell>
          <cell r="AE123">
            <v>411</v>
          </cell>
          <cell r="AF123"/>
        </row>
        <row r="124">
          <cell r="A124">
            <v>794</v>
          </cell>
          <cell r="B124" t="str">
            <v>Payette River Technical Academy</v>
          </cell>
          <cell r="C124">
            <v>1350842.85</v>
          </cell>
          <cell r="D124">
            <v>0</v>
          </cell>
          <cell r="E124">
            <v>241909.14</v>
          </cell>
          <cell r="F124">
            <v>35366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7500</v>
          </cell>
          <cell r="N124">
            <v>13215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13795</v>
          </cell>
          <cell r="U124">
            <v>0</v>
          </cell>
          <cell r="V124">
            <v>4433</v>
          </cell>
          <cell r="W124">
            <v>15094</v>
          </cell>
          <cell r="X124">
            <v>0</v>
          </cell>
          <cell r="Y124">
            <v>36804</v>
          </cell>
          <cell r="Z124">
            <v>8.8999999999998636</v>
          </cell>
          <cell r="AA124">
            <v>1718967.8900000001</v>
          </cell>
          <cell r="AB124">
            <v>0</v>
          </cell>
          <cell r="AC124">
            <v>-241909.14</v>
          </cell>
          <cell r="AD124">
            <v>1477058.75</v>
          </cell>
          <cell r="AE124">
            <v>568</v>
          </cell>
          <cell r="AF124"/>
        </row>
        <row r="125">
          <cell r="A125">
            <v>813</v>
          </cell>
          <cell r="B125" t="str">
            <v>Moscow Charter School</v>
          </cell>
          <cell r="C125">
            <v>1163698.31</v>
          </cell>
          <cell r="D125">
            <v>0</v>
          </cell>
          <cell r="E125">
            <v>78947.66</v>
          </cell>
          <cell r="F125">
            <v>9000</v>
          </cell>
          <cell r="G125">
            <v>1600</v>
          </cell>
          <cell r="H125">
            <v>0</v>
          </cell>
          <cell r="I125">
            <v>209</v>
          </cell>
          <cell r="J125">
            <v>0</v>
          </cell>
          <cell r="K125">
            <v>0</v>
          </cell>
          <cell r="L125">
            <v>0</v>
          </cell>
          <cell r="M125">
            <v>7500</v>
          </cell>
          <cell r="N125">
            <v>12717</v>
          </cell>
          <cell r="O125">
            <v>17259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13576</v>
          </cell>
          <cell r="U125">
            <v>2563</v>
          </cell>
          <cell r="V125">
            <v>4196</v>
          </cell>
          <cell r="W125">
            <v>13844</v>
          </cell>
          <cell r="X125">
            <v>0</v>
          </cell>
          <cell r="Y125">
            <v>39475</v>
          </cell>
          <cell r="Z125">
            <v>159.32999999999998</v>
          </cell>
          <cell r="AA125">
            <v>1364744.3</v>
          </cell>
          <cell r="AB125">
            <v>0</v>
          </cell>
          <cell r="AC125">
            <v>-78947.66</v>
          </cell>
          <cell r="AD125">
            <v>1285796.6400000001</v>
          </cell>
          <cell r="AE125">
            <v>187</v>
          </cell>
          <cell r="AF125"/>
        </row>
        <row r="126">
          <cell r="A126">
            <v>790</v>
          </cell>
          <cell r="B126" t="str">
            <v>ARTEC Regional Professional Technical Charter School</v>
          </cell>
          <cell r="C126">
            <v>834870</v>
          </cell>
          <cell r="D126">
            <v>0</v>
          </cell>
          <cell r="E126">
            <v>152406.98000000001</v>
          </cell>
          <cell r="F126">
            <v>24458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4500</v>
          </cell>
          <cell r="N126">
            <v>17891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15845</v>
          </cell>
          <cell r="U126">
            <v>0</v>
          </cell>
          <cell r="V126">
            <v>4472</v>
          </cell>
          <cell r="W126">
            <v>15550</v>
          </cell>
          <cell r="X126">
            <v>0</v>
          </cell>
          <cell r="Y126">
            <v>19933.199999999997</v>
          </cell>
          <cell r="Z126">
            <v>0</v>
          </cell>
          <cell r="AA126">
            <v>1089926.18</v>
          </cell>
          <cell r="AB126">
            <v>0</v>
          </cell>
          <cell r="AC126">
            <v>-152406.98000000001</v>
          </cell>
          <cell r="AD126">
            <v>937519.2</v>
          </cell>
          <cell r="AE126">
            <v>410</v>
          </cell>
          <cell r="AF126"/>
        </row>
        <row r="127">
          <cell r="A127">
            <v>451</v>
          </cell>
          <cell r="B127" t="str">
            <v>Victory Charter School</v>
          </cell>
          <cell r="C127">
            <v>2568205.91</v>
          </cell>
          <cell r="D127">
            <v>0</v>
          </cell>
          <cell r="E127">
            <v>189136.64000000001</v>
          </cell>
          <cell r="F127">
            <v>18000</v>
          </cell>
          <cell r="G127">
            <v>0</v>
          </cell>
          <cell r="H127">
            <v>0</v>
          </cell>
          <cell r="I127">
            <v>1464</v>
          </cell>
          <cell r="J127">
            <v>0</v>
          </cell>
          <cell r="K127">
            <v>21540</v>
          </cell>
          <cell r="L127">
            <v>0</v>
          </cell>
          <cell r="M127">
            <v>7500</v>
          </cell>
          <cell r="N127">
            <v>17820</v>
          </cell>
          <cell r="O127">
            <v>15515</v>
          </cell>
          <cell r="P127">
            <v>4783.6000000000004</v>
          </cell>
          <cell r="Q127">
            <v>0</v>
          </cell>
          <cell r="R127">
            <v>7777</v>
          </cell>
          <cell r="S127">
            <v>0</v>
          </cell>
          <cell r="T127">
            <v>15814</v>
          </cell>
          <cell r="U127">
            <v>2197</v>
          </cell>
          <cell r="V127">
            <v>6716</v>
          </cell>
          <cell r="W127">
            <v>29584</v>
          </cell>
          <cell r="X127">
            <v>0</v>
          </cell>
          <cell r="Y127">
            <v>52059</v>
          </cell>
          <cell r="Z127">
            <v>401.49</v>
          </cell>
          <cell r="AA127">
            <v>2958513.6400000006</v>
          </cell>
          <cell r="AB127">
            <v>0</v>
          </cell>
          <cell r="AC127">
            <v>-189136.64000000001</v>
          </cell>
          <cell r="AD127">
            <v>2769377.0000000005</v>
          </cell>
          <cell r="AE127">
            <v>364</v>
          </cell>
          <cell r="AF127"/>
        </row>
        <row r="128">
          <cell r="A128">
            <v>452</v>
          </cell>
          <cell r="B128" t="str">
            <v>Idaho Virtual Academy</v>
          </cell>
          <cell r="C128">
            <v>21441225.32</v>
          </cell>
          <cell r="D128">
            <v>0</v>
          </cell>
          <cell r="E128">
            <v>160304.5</v>
          </cell>
          <cell r="F128">
            <v>99865</v>
          </cell>
          <cell r="G128">
            <v>0</v>
          </cell>
          <cell r="H128">
            <v>16884</v>
          </cell>
          <cell r="I128">
            <v>1464</v>
          </cell>
          <cell r="J128">
            <v>0</v>
          </cell>
          <cell r="K128">
            <v>86115</v>
          </cell>
          <cell r="L128">
            <v>0</v>
          </cell>
          <cell r="M128">
            <v>43022</v>
          </cell>
          <cell r="N128">
            <v>111532</v>
          </cell>
          <cell r="O128">
            <v>79529</v>
          </cell>
          <cell r="P128">
            <v>23918</v>
          </cell>
          <cell r="Q128">
            <v>6800</v>
          </cell>
          <cell r="R128">
            <v>78266</v>
          </cell>
          <cell r="S128">
            <v>0</v>
          </cell>
          <cell r="T128">
            <v>56906</v>
          </cell>
          <cell r="U128">
            <v>33121</v>
          </cell>
          <cell r="V128">
            <v>23316</v>
          </cell>
          <cell r="W128">
            <v>137221</v>
          </cell>
          <cell r="X128">
            <v>0</v>
          </cell>
          <cell r="Y128">
            <v>284034</v>
          </cell>
          <cell r="Z128">
            <v>7181.2700000000023</v>
          </cell>
          <cell r="AA128">
            <v>22690704.09</v>
          </cell>
          <cell r="AB128">
            <v>0</v>
          </cell>
          <cell r="AC128">
            <v>-160304.5</v>
          </cell>
          <cell r="AD128">
            <v>22530399.59</v>
          </cell>
          <cell r="AE128">
            <v>3818</v>
          </cell>
          <cell r="AF128"/>
        </row>
        <row r="129">
          <cell r="A129">
            <v>453</v>
          </cell>
          <cell r="B129" t="str">
            <v>McKenna Charter School</v>
          </cell>
          <cell r="C129">
            <v>4308628.04</v>
          </cell>
          <cell r="D129">
            <v>0</v>
          </cell>
          <cell r="E129">
            <v>94146.14</v>
          </cell>
          <cell r="F129">
            <v>27439</v>
          </cell>
          <cell r="G129">
            <v>0</v>
          </cell>
          <cell r="H129">
            <v>3967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9067</v>
          </cell>
          <cell r="N129">
            <v>26867</v>
          </cell>
          <cell r="O129">
            <v>24692</v>
          </cell>
          <cell r="P129">
            <v>0</v>
          </cell>
          <cell r="Q129">
            <v>0</v>
          </cell>
          <cell r="R129">
            <v>7777</v>
          </cell>
          <cell r="S129">
            <v>0</v>
          </cell>
          <cell r="T129">
            <v>19781</v>
          </cell>
          <cell r="U129">
            <v>4450</v>
          </cell>
          <cell r="V129">
            <v>7652</v>
          </cell>
          <cell r="W129">
            <v>37399</v>
          </cell>
          <cell r="X129">
            <v>0</v>
          </cell>
          <cell r="Y129">
            <v>62709</v>
          </cell>
          <cell r="Z129">
            <v>1851.3899999999996</v>
          </cell>
          <cell r="AA129">
            <v>4636425.5699999994</v>
          </cell>
          <cell r="AB129">
            <v>0</v>
          </cell>
          <cell r="AC129">
            <v>-94146.14</v>
          </cell>
          <cell r="AD129">
            <v>4542279.43</v>
          </cell>
          <cell r="AE129">
            <v>564</v>
          </cell>
          <cell r="AF129"/>
        </row>
        <row r="130">
          <cell r="A130">
            <v>454</v>
          </cell>
          <cell r="B130" t="str">
            <v>Rolling Hills Public Charter School</v>
          </cell>
          <cell r="C130">
            <v>1525256.7</v>
          </cell>
          <cell r="D130">
            <v>0</v>
          </cell>
          <cell r="E130">
            <v>109766.8</v>
          </cell>
          <cell r="F130">
            <v>9000</v>
          </cell>
          <cell r="G130">
            <v>2700</v>
          </cell>
          <cell r="H130">
            <v>0</v>
          </cell>
          <cell r="I130">
            <v>1673</v>
          </cell>
          <cell r="J130">
            <v>0</v>
          </cell>
          <cell r="K130">
            <v>0</v>
          </cell>
          <cell r="L130">
            <v>0</v>
          </cell>
          <cell r="M130">
            <v>7500</v>
          </cell>
          <cell r="N130">
            <v>17027</v>
          </cell>
          <cell r="O130">
            <v>17259</v>
          </cell>
          <cell r="P130">
            <v>4783.6000000000004</v>
          </cell>
          <cell r="Q130">
            <v>0</v>
          </cell>
          <cell r="R130">
            <v>0</v>
          </cell>
          <cell r="S130">
            <v>0</v>
          </cell>
          <cell r="T130">
            <v>15466</v>
          </cell>
          <cell r="U130">
            <v>3830</v>
          </cell>
          <cell r="V130">
            <v>4947</v>
          </cell>
          <cell r="W130">
            <v>18529</v>
          </cell>
          <cell r="X130">
            <v>0</v>
          </cell>
          <cell r="Y130">
            <v>43935</v>
          </cell>
          <cell r="Z130">
            <v>61.019999999999982</v>
          </cell>
          <cell r="AA130">
            <v>1781734.12</v>
          </cell>
          <cell r="AB130">
            <v>0</v>
          </cell>
          <cell r="AC130">
            <v>-109766.8</v>
          </cell>
          <cell r="AD130">
            <v>1671967.32</v>
          </cell>
          <cell r="AE130">
            <v>260</v>
          </cell>
          <cell r="AF130"/>
        </row>
        <row r="131">
          <cell r="A131">
            <v>455</v>
          </cell>
          <cell r="B131" t="str">
            <v>Compass Public Charter School</v>
          </cell>
          <cell r="C131">
            <v>6919615.8499999996</v>
          </cell>
          <cell r="D131">
            <v>0</v>
          </cell>
          <cell r="E131">
            <v>511259.98</v>
          </cell>
          <cell r="F131">
            <v>22426</v>
          </cell>
          <cell r="G131">
            <v>270</v>
          </cell>
          <cell r="H131">
            <v>0</v>
          </cell>
          <cell r="I131">
            <v>5020</v>
          </cell>
          <cell r="J131">
            <v>0</v>
          </cell>
          <cell r="K131">
            <v>1725</v>
          </cell>
          <cell r="L131">
            <v>0</v>
          </cell>
          <cell r="M131">
            <v>14537</v>
          </cell>
          <cell r="N131">
            <v>65301</v>
          </cell>
          <cell r="O131">
            <v>35835</v>
          </cell>
          <cell r="P131">
            <v>33485.199999999997</v>
          </cell>
          <cell r="Q131">
            <v>0</v>
          </cell>
          <cell r="R131">
            <v>7777</v>
          </cell>
          <cell r="S131">
            <v>0</v>
          </cell>
          <cell r="T131">
            <v>36634</v>
          </cell>
          <cell r="U131">
            <v>7407</v>
          </cell>
          <cell r="V131">
            <v>15830</v>
          </cell>
          <cell r="W131">
            <v>86405</v>
          </cell>
          <cell r="X131">
            <v>0</v>
          </cell>
          <cell r="Y131">
            <v>113846</v>
          </cell>
          <cell r="Z131">
            <v>7011.0499999999975</v>
          </cell>
          <cell r="AA131">
            <v>7884385.0800000001</v>
          </cell>
          <cell r="AB131">
            <v>0</v>
          </cell>
          <cell r="AC131">
            <v>-511259.98</v>
          </cell>
          <cell r="AD131">
            <v>7373125.0999999996</v>
          </cell>
          <cell r="AE131">
            <v>1211</v>
          </cell>
          <cell r="AF131"/>
        </row>
        <row r="132">
          <cell r="A132">
            <v>456</v>
          </cell>
          <cell r="B132" t="str">
            <v>Falcon Ridge Public Charter School</v>
          </cell>
          <cell r="C132">
            <v>1823762.55</v>
          </cell>
          <cell r="D132">
            <v>0</v>
          </cell>
          <cell r="E132">
            <v>115255.14</v>
          </cell>
          <cell r="F132">
            <v>9000</v>
          </cell>
          <cell r="G132">
            <v>0</v>
          </cell>
          <cell r="H132">
            <v>0</v>
          </cell>
          <cell r="I132">
            <v>628</v>
          </cell>
          <cell r="J132">
            <v>0</v>
          </cell>
          <cell r="K132">
            <v>0</v>
          </cell>
          <cell r="L132">
            <v>0</v>
          </cell>
          <cell r="M132">
            <v>7500</v>
          </cell>
          <cell r="N132">
            <v>16691</v>
          </cell>
          <cell r="O132">
            <v>18353</v>
          </cell>
          <cell r="P132">
            <v>14350.800000000001</v>
          </cell>
          <cell r="Q132">
            <v>0</v>
          </cell>
          <cell r="R132">
            <v>0</v>
          </cell>
          <cell r="S132">
            <v>0</v>
          </cell>
          <cell r="T132">
            <v>15319</v>
          </cell>
          <cell r="U132">
            <v>2056</v>
          </cell>
          <cell r="V132">
            <v>5287</v>
          </cell>
          <cell r="W132">
            <v>20516</v>
          </cell>
          <cell r="X132">
            <v>0</v>
          </cell>
          <cell r="Y132">
            <v>45693</v>
          </cell>
          <cell r="Z132">
            <v>40.890000000000015</v>
          </cell>
          <cell r="AA132">
            <v>2094452.38</v>
          </cell>
          <cell r="AB132">
            <v>0</v>
          </cell>
          <cell r="AC132">
            <v>-115255.14</v>
          </cell>
          <cell r="AD132">
            <v>1979197.24</v>
          </cell>
          <cell r="AE132">
            <v>274</v>
          </cell>
          <cell r="AF132"/>
        </row>
        <row r="133">
          <cell r="A133">
            <v>457</v>
          </cell>
          <cell r="B133" t="str">
            <v>INSPIRE Connections Academy</v>
          </cell>
          <cell r="C133">
            <v>9859342.8800000008</v>
          </cell>
          <cell r="D133">
            <v>0</v>
          </cell>
          <cell r="E133">
            <v>45403.73</v>
          </cell>
          <cell r="F133">
            <v>58808</v>
          </cell>
          <cell r="G133">
            <v>0</v>
          </cell>
          <cell r="H133">
            <v>11256</v>
          </cell>
          <cell r="I133">
            <v>3347</v>
          </cell>
          <cell r="J133">
            <v>0</v>
          </cell>
          <cell r="K133">
            <v>3840</v>
          </cell>
          <cell r="L133">
            <v>0</v>
          </cell>
          <cell r="M133">
            <v>21933</v>
          </cell>
          <cell r="N133">
            <v>54191</v>
          </cell>
          <cell r="O133">
            <v>35835</v>
          </cell>
          <cell r="P133">
            <v>0</v>
          </cell>
          <cell r="Q133">
            <v>0</v>
          </cell>
          <cell r="R133">
            <v>57851</v>
          </cell>
          <cell r="S133">
            <v>0</v>
          </cell>
          <cell r="T133">
            <v>31762</v>
          </cell>
          <cell r="U133">
            <v>16758</v>
          </cell>
          <cell r="V133">
            <v>13584</v>
          </cell>
          <cell r="W133">
            <v>73439</v>
          </cell>
          <cell r="X133">
            <v>0</v>
          </cell>
          <cell r="Y133">
            <v>161770</v>
          </cell>
          <cell r="Z133">
            <v>-2399.89</v>
          </cell>
          <cell r="AA133">
            <v>10446720.720000001</v>
          </cell>
          <cell r="AB133">
            <v>0</v>
          </cell>
          <cell r="AC133">
            <v>-45403.73</v>
          </cell>
          <cell r="AD133">
            <v>10401316.99</v>
          </cell>
          <cell r="AE133">
            <v>1830</v>
          </cell>
          <cell r="AF133"/>
        </row>
        <row r="134">
          <cell r="A134">
            <v>458</v>
          </cell>
          <cell r="B134" t="str">
            <v>Liberty Charter School</v>
          </cell>
          <cell r="C134">
            <v>2960499.6</v>
          </cell>
          <cell r="D134">
            <v>0</v>
          </cell>
          <cell r="E134">
            <v>211090</v>
          </cell>
          <cell r="F134">
            <v>18361</v>
          </cell>
          <cell r="G134">
            <v>0</v>
          </cell>
          <cell r="H134">
            <v>0</v>
          </cell>
          <cell r="I134">
            <v>837</v>
          </cell>
          <cell r="J134">
            <v>0</v>
          </cell>
          <cell r="K134">
            <v>21120</v>
          </cell>
          <cell r="L134">
            <v>0</v>
          </cell>
          <cell r="M134">
            <v>7500</v>
          </cell>
          <cell r="N134">
            <v>17748</v>
          </cell>
          <cell r="O134">
            <v>17698</v>
          </cell>
          <cell r="P134">
            <v>0</v>
          </cell>
          <cell r="Q134">
            <v>0</v>
          </cell>
          <cell r="R134">
            <v>7777</v>
          </cell>
          <cell r="S134">
            <v>0</v>
          </cell>
          <cell r="T134">
            <v>15783</v>
          </cell>
          <cell r="U134">
            <v>3408</v>
          </cell>
          <cell r="V134">
            <v>6971</v>
          </cell>
          <cell r="W134">
            <v>31126</v>
          </cell>
          <cell r="X134">
            <v>0</v>
          </cell>
          <cell r="Y134">
            <v>54934</v>
          </cell>
          <cell r="Z134">
            <v>0</v>
          </cell>
          <cell r="AA134">
            <v>3374852.6</v>
          </cell>
          <cell r="AB134">
            <v>0</v>
          </cell>
          <cell r="AC134">
            <v>-211090</v>
          </cell>
          <cell r="AD134">
            <v>3163762.6</v>
          </cell>
          <cell r="AE134">
            <v>397</v>
          </cell>
          <cell r="AF134"/>
        </row>
        <row r="135">
          <cell r="A135">
            <v>460</v>
          </cell>
          <cell r="B135" t="str">
            <v>Connor Academy</v>
          </cell>
          <cell r="C135">
            <v>2850514.59</v>
          </cell>
          <cell r="D135">
            <v>0</v>
          </cell>
          <cell r="E135">
            <v>227977.2</v>
          </cell>
          <cell r="F135">
            <v>9000</v>
          </cell>
          <cell r="G135">
            <v>0</v>
          </cell>
          <cell r="H135">
            <v>0</v>
          </cell>
          <cell r="I135">
            <v>628</v>
          </cell>
          <cell r="J135">
            <v>0</v>
          </cell>
          <cell r="K135">
            <v>0</v>
          </cell>
          <cell r="L135">
            <v>0</v>
          </cell>
          <cell r="M135">
            <v>7500</v>
          </cell>
          <cell r="N135">
            <v>25921</v>
          </cell>
          <cell r="O135">
            <v>53966</v>
          </cell>
          <cell r="P135">
            <v>9567.2000000000007</v>
          </cell>
          <cell r="Q135">
            <v>0</v>
          </cell>
          <cell r="R135">
            <v>0</v>
          </cell>
          <cell r="S135">
            <v>0</v>
          </cell>
          <cell r="T135">
            <v>19366</v>
          </cell>
          <cell r="U135">
            <v>8055</v>
          </cell>
          <cell r="V135">
            <v>8503</v>
          </cell>
          <cell r="W135">
            <v>40540</v>
          </cell>
          <cell r="X135">
            <v>0</v>
          </cell>
          <cell r="Y135">
            <v>64223</v>
          </cell>
          <cell r="Z135">
            <v>670.44</v>
          </cell>
          <cell r="AA135">
            <v>3326431.43</v>
          </cell>
          <cell r="AB135">
            <v>0</v>
          </cell>
          <cell r="AC135">
            <v>-227977.2</v>
          </cell>
          <cell r="AD135">
            <v>3098454.23</v>
          </cell>
          <cell r="AE135">
            <v>540</v>
          </cell>
          <cell r="AF135"/>
        </row>
        <row r="136">
          <cell r="A136">
            <v>461</v>
          </cell>
          <cell r="B136" t="str">
            <v>Taylor's Crossing Public Charter School</v>
          </cell>
          <cell r="C136">
            <v>2327613.5699999998</v>
          </cell>
          <cell r="D136">
            <v>0</v>
          </cell>
          <cell r="E136">
            <v>146496.46</v>
          </cell>
          <cell r="F136">
            <v>16740</v>
          </cell>
          <cell r="G136">
            <v>3700</v>
          </cell>
          <cell r="H136">
            <v>1876</v>
          </cell>
          <cell r="I136">
            <v>628</v>
          </cell>
          <cell r="J136">
            <v>0</v>
          </cell>
          <cell r="K136">
            <v>4950</v>
          </cell>
          <cell r="L136">
            <v>0</v>
          </cell>
          <cell r="M136">
            <v>7500</v>
          </cell>
          <cell r="N136">
            <v>17901</v>
          </cell>
          <cell r="O136">
            <v>23597</v>
          </cell>
          <cell r="P136">
            <v>0</v>
          </cell>
          <cell r="Q136">
            <v>0</v>
          </cell>
          <cell r="R136">
            <v>34025</v>
          </cell>
          <cell r="S136">
            <v>0</v>
          </cell>
          <cell r="T136">
            <v>15849</v>
          </cell>
          <cell r="U136">
            <v>3436</v>
          </cell>
          <cell r="V136">
            <v>6395</v>
          </cell>
          <cell r="W136">
            <v>27484</v>
          </cell>
          <cell r="X136">
            <v>0</v>
          </cell>
          <cell r="Y136">
            <v>50751</v>
          </cell>
          <cell r="Z136">
            <v>76.83</v>
          </cell>
          <cell r="AA136">
            <v>2689018.86</v>
          </cell>
          <cell r="AB136">
            <v>0</v>
          </cell>
          <cell r="AC136">
            <v>-146496.46</v>
          </cell>
          <cell r="AD136">
            <v>2542522.4</v>
          </cell>
          <cell r="AE136">
            <v>347</v>
          </cell>
          <cell r="AF136"/>
        </row>
        <row r="137">
          <cell r="A137">
            <v>462</v>
          </cell>
          <cell r="B137" t="str">
            <v>Xavier Charter School</v>
          </cell>
          <cell r="C137">
            <v>3866695.03</v>
          </cell>
          <cell r="D137">
            <v>0</v>
          </cell>
          <cell r="E137">
            <v>282860.59999999998</v>
          </cell>
          <cell r="F137">
            <v>18000</v>
          </cell>
          <cell r="G137">
            <v>1200</v>
          </cell>
          <cell r="H137">
            <v>0</v>
          </cell>
          <cell r="I137">
            <v>4183</v>
          </cell>
          <cell r="J137">
            <v>0</v>
          </cell>
          <cell r="K137">
            <v>3400</v>
          </cell>
          <cell r="L137">
            <v>0</v>
          </cell>
          <cell r="M137">
            <v>8564</v>
          </cell>
          <cell r="N137">
            <v>34562</v>
          </cell>
          <cell r="O137">
            <v>44573</v>
          </cell>
          <cell r="P137">
            <v>0</v>
          </cell>
          <cell r="Q137">
            <v>0</v>
          </cell>
          <cell r="R137">
            <v>3024</v>
          </cell>
          <cell r="S137">
            <v>0</v>
          </cell>
          <cell r="T137">
            <v>23155</v>
          </cell>
          <cell r="U137">
            <v>8393</v>
          </cell>
          <cell r="V137">
            <v>10596</v>
          </cell>
          <cell r="W137">
            <v>53549</v>
          </cell>
          <cell r="X137">
            <v>0</v>
          </cell>
          <cell r="Y137">
            <v>73632</v>
          </cell>
          <cell r="Z137">
            <v>2528.4800000000005</v>
          </cell>
          <cell r="AA137">
            <v>4438915.1100000003</v>
          </cell>
          <cell r="AB137">
            <v>0</v>
          </cell>
          <cell r="AC137">
            <v>-282860.59999999998</v>
          </cell>
          <cell r="AD137">
            <v>4156054.5100000002</v>
          </cell>
          <cell r="AE137">
            <v>670</v>
          </cell>
          <cell r="AF137"/>
        </row>
        <row r="138">
          <cell r="A138">
            <v>463</v>
          </cell>
          <cell r="B138" t="str">
            <v>Vision Charter School</v>
          </cell>
          <cell r="C138">
            <v>4617089.37</v>
          </cell>
          <cell r="D138">
            <v>0</v>
          </cell>
          <cell r="E138">
            <v>308191.40000000002</v>
          </cell>
          <cell r="F138">
            <v>18000</v>
          </cell>
          <cell r="G138">
            <v>0</v>
          </cell>
          <cell r="H138">
            <v>1876</v>
          </cell>
          <cell r="I138">
            <v>3765</v>
          </cell>
          <cell r="J138">
            <v>0</v>
          </cell>
          <cell r="K138">
            <v>31325</v>
          </cell>
          <cell r="L138">
            <v>0</v>
          </cell>
          <cell r="M138">
            <v>9401</v>
          </cell>
          <cell r="N138">
            <v>32020</v>
          </cell>
          <cell r="O138">
            <v>41512</v>
          </cell>
          <cell r="P138">
            <v>4783.6000000000004</v>
          </cell>
          <cell r="Q138">
            <v>0</v>
          </cell>
          <cell r="R138">
            <v>7777</v>
          </cell>
          <cell r="S138">
            <v>0</v>
          </cell>
          <cell r="T138">
            <v>22041</v>
          </cell>
          <cell r="U138">
            <v>8477</v>
          </cell>
          <cell r="V138">
            <v>10645</v>
          </cell>
          <cell r="W138">
            <v>54083</v>
          </cell>
          <cell r="X138">
            <v>0</v>
          </cell>
          <cell r="Y138">
            <v>78214</v>
          </cell>
          <cell r="Z138">
            <v>-149.47000000000003</v>
          </cell>
          <cell r="AA138">
            <v>5249050.9000000004</v>
          </cell>
          <cell r="AB138">
            <v>0</v>
          </cell>
          <cell r="AC138">
            <v>-308191.40000000002</v>
          </cell>
          <cell r="AD138">
            <v>4940859.5</v>
          </cell>
          <cell r="AE138">
            <v>730</v>
          </cell>
          <cell r="AF138"/>
        </row>
        <row r="139">
          <cell r="A139">
            <v>464</v>
          </cell>
          <cell r="B139" t="str">
            <v>White Pine Charter School</v>
          </cell>
          <cell r="C139">
            <v>3520680.96</v>
          </cell>
          <cell r="D139">
            <v>0</v>
          </cell>
          <cell r="E139">
            <v>265551.21999999997</v>
          </cell>
          <cell r="F139">
            <v>17460</v>
          </cell>
          <cell r="G139">
            <v>1300</v>
          </cell>
          <cell r="H139">
            <v>0</v>
          </cell>
          <cell r="I139">
            <v>628</v>
          </cell>
          <cell r="J139">
            <v>0</v>
          </cell>
          <cell r="K139">
            <v>0</v>
          </cell>
          <cell r="L139">
            <v>0</v>
          </cell>
          <cell r="M139">
            <v>7764</v>
          </cell>
          <cell r="N139">
            <v>33077</v>
          </cell>
          <cell r="O139">
            <v>73414</v>
          </cell>
          <cell r="P139">
            <v>0</v>
          </cell>
          <cell r="Q139">
            <v>36234.370000000003</v>
          </cell>
          <cell r="R139">
            <v>0</v>
          </cell>
          <cell r="S139">
            <v>0</v>
          </cell>
          <cell r="T139">
            <v>22504</v>
          </cell>
          <cell r="U139">
            <v>7182</v>
          </cell>
          <cell r="V139">
            <v>9150</v>
          </cell>
          <cell r="W139">
            <v>44665</v>
          </cell>
          <cell r="X139">
            <v>0</v>
          </cell>
          <cell r="Y139">
            <v>71248</v>
          </cell>
          <cell r="Z139">
            <v>2687.8399999999997</v>
          </cell>
          <cell r="AA139">
            <v>4113546.3899999997</v>
          </cell>
          <cell r="AB139">
            <v>0</v>
          </cell>
          <cell r="AC139">
            <v>-265551.21999999997</v>
          </cell>
          <cell r="AD139">
            <v>3847995.17</v>
          </cell>
          <cell r="AE139">
            <v>631</v>
          </cell>
          <cell r="AF139"/>
        </row>
        <row r="140">
          <cell r="A140">
            <v>465</v>
          </cell>
          <cell r="B140" t="str">
            <v>North Valley Academy</v>
          </cell>
          <cell r="C140">
            <v>1401407.25</v>
          </cell>
          <cell r="D140">
            <v>0</v>
          </cell>
          <cell r="E140">
            <v>94568.320000000007</v>
          </cell>
          <cell r="F140">
            <v>16380</v>
          </cell>
          <cell r="G140">
            <v>6600</v>
          </cell>
          <cell r="H140">
            <v>0</v>
          </cell>
          <cell r="I140">
            <v>2092</v>
          </cell>
          <cell r="J140">
            <v>0</v>
          </cell>
          <cell r="K140">
            <v>0</v>
          </cell>
          <cell r="L140">
            <v>0</v>
          </cell>
          <cell r="M140">
            <v>7500</v>
          </cell>
          <cell r="N140">
            <v>14638</v>
          </cell>
          <cell r="O140">
            <v>28402</v>
          </cell>
          <cell r="P140">
            <v>4783.6000000000004</v>
          </cell>
          <cell r="Q140">
            <v>31000</v>
          </cell>
          <cell r="R140">
            <v>34025</v>
          </cell>
          <cell r="S140">
            <v>0</v>
          </cell>
          <cell r="T140">
            <v>14419</v>
          </cell>
          <cell r="U140">
            <v>4168</v>
          </cell>
          <cell r="V140">
            <v>4614</v>
          </cell>
          <cell r="W140">
            <v>16498</v>
          </cell>
          <cell r="X140">
            <v>0</v>
          </cell>
          <cell r="Y140">
            <v>40415</v>
          </cell>
          <cell r="Z140">
            <v>1507.4700000000003</v>
          </cell>
          <cell r="AA140">
            <v>1723017.6400000001</v>
          </cell>
          <cell r="AB140">
            <v>0</v>
          </cell>
          <cell r="AC140">
            <v>-94568.320000000007</v>
          </cell>
          <cell r="AD140">
            <v>1628449.32</v>
          </cell>
          <cell r="AE140">
            <v>225</v>
          </cell>
          <cell r="AF140"/>
        </row>
        <row r="141">
          <cell r="A141">
            <v>466</v>
          </cell>
          <cell r="B141" t="str">
            <v>iSucceed Virtual High School</v>
          </cell>
          <cell r="C141">
            <v>5967679.4800000004</v>
          </cell>
          <cell r="D141">
            <v>0</v>
          </cell>
          <cell r="E141">
            <v>57777.4</v>
          </cell>
          <cell r="F141">
            <v>68293</v>
          </cell>
          <cell r="G141">
            <v>300</v>
          </cell>
          <cell r="H141">
            <v>18760</v>
          </cell>
          <cell r="I141">
            <v>837</v>
          </cell>
          <cell r="J141">
            <v>0</v>
          </cell>
          <cell r="K141">
            <v>17440</v>
          </cell>
          <cell r="L141">
            <v>0</v>
          </cell>
          <cell r="M141">
            <v>12156</v>
          </cell>
          <cell r="N141">
            <v>26877</v>
          </cell>
          <cell r="O141">
            <v>0</v>
          </cell>
          <cell r="P141">
            <v>0</v>
          </cell>
          <cell r="Q141">
            <v>0</v>
          </cell>
          <cell r="R141">
            <v>78266</v>
          </cell>
          <cell r="S141">
            <v>0</v>
          </cell>
          <cell r="T141">
            <v>19785</v>
          </cell>
          <cell r="U141">
            <v>4816</v>
          </cell>
          <cell r="V141">
            <v>8827</v>
          </cell>
          <cell r="W141">
            <v>45215</v>
          </cell>
          <cell r="X141">
            <v>0</v>
          </cell>
          <cell r="Y141">
            <v>80179</v>
          </cell>
          <cell r="Z141">
            <v>0</v>
          </cell>
          <cell r="AA141">
            <v>6407207.8800000008</v>
          </cell>
          <cell r="AB141">
            <v>0</v>
          </cell>
          <cell r="AC141">
            <v>-57777.4</v>
          </cell>
          <cell r="AD141">
            <v>6349430.4800000004</v>
          </cell>
          <cell r="AE141">
            <v>978</v>
          </cell>
          <cell r="AF141"/>
        </row>
        <row r="142">
          <cell r="A142">
            <v>468</v>
          </cell>
          <cell r="B142" t="str">
            <v>Idaho Science and Technology Charter School</v>
          </cell>
          <cell r="C142">
            <v>1830593.38</v>
          </cell>
          <cell r="D142">
            <v>0</v>
          </cell>
          <cell r="E142">
            <v>132986.70000000001</v>
          </cell>
          <cell r="F142">
            <v>9000</v>
          </cell>
          <cell r="G142">
            <v>6600</v>
          </cell>
          <cell r="H142">
            <v>0</v>
          </cell>
          <cell r="I142">
            <v>2301</v>
          </cell>
          <cell r="J142">
            <v>0</v>
          </cell>
          <cell r="K142">
            <v>0</v>
          </cell>
          <cell r="L142">
            <v>0</v>
          </cell>
          <cell r="M142">
            <v>7500</v>
          </cell>
          <cell r="N142">
            <v>26063</v>
          </cell>
          <cell r="O142">
            <v>31135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19429</v>
          </cell>
          <cell r="U142">
            <v>8815</v>
          </cell>
          <cell r="V142">
            <v>6032</v>
          </cell>
          <cell r="W142">
            <v>25439</v>
          </cell>
          <cell r="X142">
            <v>0</v>
          </cell>
          <cell r="Y142">
            <v>47140</v>
          </cell>
          <cell r="Z142">
            <v>842.0300000000002</v>
          </cell>
          <cell r="AA142">
            <v>2153876.11</v>
          </cell>
          <cell r="AB142">
            <v>0</v>
          </cell>
          <cell r="AC142">
            <v>-132986.70000000001</v>
          </cell>
          <cell r="AD142">
            <v>2020889.41</v>
          </cell>
          <cell r="AE142">
            <v>314</v>
          </cell>
          <cell r="AF142"/>
        </row>
        <row r="143">
          <cell r="A143">
            <v>469</v>
          </cell>
          <cell r="B143" t="str">
            <v>Idaho Connects Online (ICON)</v>
          </cell>
          <cell r="C143">
            <v>2879623.65</v>
          </cell>
          <cell r="D143">
            <v>0</v>
          </cell>
          <cell r="E143">
            <v>22129.759999999998</v>
          </cell>
          <cell r="F143">
            <v>18699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7500</v>
          </cell>
          <cell r="N143">
            <v>21530</v>
          </cell>
          <cell r="O143">
            <v>0</v>
          </cell>
          <cell r="P143">
            <v>0</v>
          </cell>
          <cell r="Q143">
            <v>0</v>
          </cell>
          <cell r="R143">
            <v>3024</v>
          </cell>
          <cell r="S143">
            <v>0</v>
          </cell>
          <cell r="T143">
            <v>17441</v>
          </cell>
          <cell r="U143">
            <v>3887</v>
          </cell>
          <cell r="V143">
            <v>5426</v>
          </cell>
          <cell r="W143">
            <v>22397</v>
          </cell>
          <cell r="X143">
            <v>0</v>
          </cell>
          <cell r="Y143">
            <v>46541</v>
          </cell>
          <cell r="Z143">
            <v>0</v>
          </cell>
          <cell r="AA143">
            <v>3048198.4099999997</v>
          </cell>
          <cell r="AB143">
            <v>0</v>
          </cell>
          <cell r="AC143">
            <v>-22129.759999999998</v>
          </cell>
          <cell r="AD143">
            <v>3026068.65</v>
          </cell>
          <cell r="AE143">
            <v>312</v>
          </cell>
          <cell r="AF143"/>
        </row>
        <row r="144">
          <cell r="A144">
            <v>470</v>
          </cell>
          <cell r="B144" t="str">
            <v>Kootenai Bridge Academy</v>
          </cell>
          <cell r="C144">
            <v>2770115.15</v>
          </cell>
          <cell r="D144">
            <v>0</v>
          </cell>
          <cell r="E144">
            <v>37151.839999999997</v>
          </cell>
          <cell r="F144">
            <v>19919</v>
          </cell>
          <cell r="G144">
            <v>0</v>
          </cell>
          <cell r="H144">
            <v>16884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7500</v>
          </cell>
          <cell r="N144">
            <v>7919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11472</v>
          </cell>
          <cell r="U144">
            <v>1887</v>
          </cell>
          <cell r="V144">
            <v>4500</v>
          </cell>
          <cell r="W144">
            <v>16384</v>
          </cell>
          <cell r="X144">
            <v>0</v>
          </cell>
          <cell r="Y144">
            <v>49827</v>
          </cell>
          <cell r="Z144">
            <v>0</v>
          </cell>
          <cell r="AA144">
            <v>2943558.9899999998</v>
          </cell>
          <cell r="AB144">
            <v>0</v>
          </cell>
          <cell r="AC144">
            <v>-37151.839999999997</v>
          </cell>
          <cell r="AD144">
            <v>2906407.15</v>
          </cell>
          <cell r="AE144">
            <v>349</v>
          </cell>
          <cell r="AF144"/>
        </row>
        <row r="145">
          <cell r="A145">
            <v>472</v>
          </cell>
          <cell r="B145" t="str">
            <v>Palouse Prairie Charter School</v>
          </cell>
          <cell r="C145">
            <v>1120313.52</v>
          </cell>
          <cell r="D145">
            <v>0</v>
          </cell>
          <cell r="E145">
            <v>80636.38</v>
          </cell>
          <cell r="F145">
            <v>9000</v>
          </cell>
          <cell r="G145">
            <v>5800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7500</v>
          </cell>
          <cell r="N145">
            <v>12767</v>
          </cell>
          <cell r="O145">
            <v>22070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13598</v>
          </cell>
          <cell r="U145">
            <v>2084</v>
          </cell>
          <cell r="V145">
            <v>4257</v>
          </cell>
          <cell r="W145">
            <v>14214</v>
          </cell>
          <cell r="X145">
            <v>0</v>
          </cell>
          <cell r="Y145">
            <v>40044</v>
          </cell>
          <cell r="Z145">
            <v>1775.04</v>
          </cell>
          <cell r="AA145">
            <v>1334058.94</v>
          </cell>
          <cell r="AB145">
            <v>0</v>
          </cell>
          <cell r="AC145">
            <v>-80636.38</v>
          </cell>
          <cell r="AD145">
            <v>1253422.56</v>
          </cell>
          <cell r="AE145">
            <v>191</v>
          </cell>
          <cell r="AF145"/>
        </row>
        <row r="146">
          <cell r="A146">
            <v>473</v>
          </cell>
          <cell r="B146" t="str">
            <v>The Village Charter School</v>
          </cell>
          <cell r="C146">
            <v>1247781.43</v>
          </cell>
          <cell r="D146">
            <v>0</v>
          </cell>
          <cell r="E146">
            <v>103434.1</v>
          </cell>
          <cell r="F146">
            <v>9000</v>
          </cell>
          <cell r="G146">
            <v>5800</v>
          </cell>
          <cell r="H146">
            <v>0</v>
          </cell>
          <cell r="I146">
            <v>4393</v>
          </cell>
          <cell r="J146">
            <v>10000</v>
          </cell>
          <cell r="K146">
            <v>0</v>
          </cell>
          <cell r="L146">
            <v>0</v>
          </cell>
          <cell r="M146">
            <v>7500</v>
          </cell>
          <cell r="N146">
            <v>15248</v>
          </cell>
          <cell r="O146">
            <v>49161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14686</v>
          </cell>
          <cell r="U146">
            <v>9548</v>
          </cell>
          <cell r="V146">
            <v>5592</v>
          </cell>
          <cell r="W146">
            <v>22917</v>
          </cell>
          <cell r="X146">
            <v>0</v>
          </cell>
          <cell r="Y146">
            <v>42937</v>
          </cell>
          <cell r="Z146">
            <v>3468.7200000000003</v>
          </cell>
          <cell r="AA146">
            <v>1551466.25</v>
          </cell>
          <cell r="AB146">
            <v>0</v>
          </cell>
          <cell r="AC146">
            <v>-103434.1</v>
          </cell>
          <cell r="AD146">
            <v>1448032.15</v>
          </cell>
          <cell r="AE146">
            <v>245</v>
          </cell>
          <cell r="AF146"/>
        </row>
        <row r="147">
          <cell r="A147">
            <v>474</v>
          </cell>
          <cell r="B147" t="str">
            <v>Monticello Montessori Charter School</v>
          </cell>
          <cell r="C147">
            <v>1146410.72</v>
          </cell>
          <cell r="D147">
            <v>0</v>
          </cell>
          <cell r="E147">
            <v>89924.34</v>
          </cell>
          <cell r="F147">
            <v>9000</v>
          </cell>
          <cell r="G147">
            <v>3400</v>
          </cell>
          <cell r="H147">
            <v>0</v>
          </cell>
          <cell r="I147">
            <v>1046</v>
          </cell>
          <cell r="J147">
            <v>0</v>
          </cell>
          <cell r="K147">
            <v>0</v>
          </cell>
          <cell r="L147">
            <v>0</v>
          </cell>
          <cell r="M147">
            <v>7500</v>
          </cell>
          <cell r="N147">
            <v>13215</v>
          </cell>
          <cell r="O147">
            <v>48506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13795</v>
          </cell>
          <cell r="U147">
            <v>4168</v>
          </cell>
          <cell r="V147">
            <v>4848</v>
          </cell>
          <cell r="W147">
            <v>18038</v>
          </cell>
          <cell r="X147">
            <v>0</v>
          </cell>
          <cell r="Y147">
            <v>40245</v>
          </cell>
          <cell r="Z147">
            <v>707.51999999999975</v>
          </cell>
          <cell r="AA147">
            <v>1400803.58</v>
          </cell>
          <cell r="AB147">
            <v>0</v>
          </cell>
          <cell r="AC147">
            <v>-89924.34</v>
          </cell>
          <cell r="AD147">
            <v>1310879.24</v>
          </cell>
          <cell r="AE147">
            <v>213</v>
          </cell>
          <cell r="AF147"/>
        </row>
        <row r="148">
          <cell r="A148">
            <v>475</v>
          </cell>
          <cell r="B148" t="str">
            <v>Sage International School of Boise</v>
          </cell>
          <cell r="C148">
            <v>5650097.8499999996</v>
          </cell>
          <cell r="D148">
            <v>0</v>
          </cell>
          <cell r="E148">
            <v>411203.32</v>
          </cell>
          <cell r="F148">
            <v>22358</v>
          </cell>
          <cell r="G148">
            <v>1200</v>
          </cell>
          <cell r="H148">
            <v>0</v>
          </cell>
          <cell r="I148">
            <v>4602</v>
          </cell>
          <cell r="J148">
            <v>0</v>
          </cell>
          <cell r="K148">
            <v>17493</v>
          </cell>
          <cell r="L148">
            <v>0</v>
          </cell>
          <cell r="M148">
            <v>12179</v>
          </cell>
          <cell r="N148">
            <v>73047</v>
          </cell>
          <cell r="O148">
            <v>39113</v>
          </cell>
          <cell r="P148">
            <v>4783.6000000000004</v>
          </cell>
          <cell r="Q148">
            <v>0</v>
          </cell>
          <cell r="R148">
            <v>7777</v>
          </cell>
          <cell r="S148">
            <v>0</v>
          </cell>
          <cell r="T148">
            <v>40030</v>
          </cell>
          <cell r="U148">
            <v>11547</v>
          </cell>
          <cell r="V148">
            <v>13746</v>
          </cell>
          <cell r="W148">
            <v>73408</v>
          </cell>
          <cell r="X148">
            <v>0</v>
          </cell>
          <cell r="Y148">
            <v>96187</v>
          </cell>
          <cell r="Z148">
            <v>1961.1000000000004</v>
          </cell>
          <cell r="AA148">
            <v>6480732.8699999992</v>
          </cell>
          <cell r="AB148">
            <v>0</v>
          </cell>
          <cell r="AC148">
            <v>-411203.32</v>
          </cell>
          <cell r="AD148">
            <v>6069529.5499999989</v>
          </cell>
          <cell r="AE148">
            <v>979</v>
          </cell>
          <cell r="AF148"/>
        </row>
        <row r="149">
          <cell r="A149">
            <v>476</v>
          </cell>
          <cell r="B149" t="str">
            <v>Another Choice Virtual Charter School</v>
          </cell>
          <cell r="C149">
            <v>2909690.92</v>
          </cell>
          <cell r="D149">
            <v>0</v>
          </cell>
          <cell r="E149">
            <v>75240.36</v>
          </cell>
          <cell r="F149">
            <v>22832</v>
          </cell>
          <cell r="G149">
            <v>0</v>
          </cell>
          <cell r="H149">
            <v>17564</v>
          </cell>
          <cell r="I149">
            <v>2301</v>
          </cell>
          <cell r="J149">
            <v>0</v>
          </cell>
          <cell r="K149">
            <v>0</v>
          </cell>
          <cell r="L149">
            <v>0</v>
          </cell>
          <cell r="M149">
            <v>7500</v>
          </cell>
          <cell r="N149">
            <v>33820</v>
          </cell>
          <cell r="O149">
            <v>16826</v>
          </cell>
          <cell r="P149">
            <v>4783.6000000000004</v>
          </cell>
          <cell r="Q149">
            <v>0</v>
          </cell>
          <cell r="R149">
            <v>7777</v>
          </cell>
          <cell r="S149">
            <v>0</v>
          </cell>
          <cell r="T149">
            <v>22830</v>
          </cell>
          <cell r="U149">
            <v>11519</v>
          </cell>
          <cell r="V149">
            <v>8114</v>
          </cell>
          <cell r="W149">
            <v>38455</v>
          </cell>
          <cell r="X149">
            <v>0</v>
          </cell>
          <cell r="Y149">
            <v>57677</v>
          </cell>
          <cell r="Z149">
            <v>309.43</v>
          </cell>
          <cell r="AA149">
            <v>3237239.31</v>
          </cell>
          <cell r="AB149">
            <v>0</v>
          </cell>
          <cell r="AC149">
            <v>-75240.36</v>
          </cell>
          <cell r="AD149">
            <v>3161998.95</v>
          </cell>
          <cell r="AE149">
            <v>509</v>
          </cell>
          <cell r="AF149"/>
        </row>
        <row r="150">
          <cell r="A150">
            <v>477</v>
          </cell>
          <cell r="B150" t="str">
            <v>Blackfoot Charter Community Learning Center</v>
          </cell>
          <cell r="C150">
            <v>2214569.0299999998</v>
          </cell>
          <cell r="D150">
            <v>0</v>
          </cell>
          <cell r="E150">
            <v>186181.38</v>
          </cell>
          <cell r="F150">
            <v>9000</v>
          </cell>
          <cell r="G150">
            <v>800</v>
          </cell>
          <cell r="H150">
            <v>0</v>
          </cell>
          <cell r="I150">
            <v>4183</v>
          </cell>
          <cell r="J150">
            <v>0</v>
          </cell>
          <cell r="K150">
            <v>0</v>
          </cell>
          <cell r="L150">
            <v>0</v>
          </cell>
          <cell r="M150">
            <v>7500</v>
          </cell>
          <cell r="N150">
            <v>29225</v>
          </cell>
          <cell r="O150">
            <v>125636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20815</v>
          </cell>
          <cell r="U150">
            <v>11294</v>
          </cell>
          <cell r="V150">
            <v>9304</v>
          </cell>
          <cell r="W150">
            <v>45932</v>
          </cell>
          <cell r="X150">
            <v>0</v>
          </cell>
          <cell r="Y150">
            <v>57623</v>
          </cell>
          <cell r="Z150">
            <v>4348.2300000000032</v>
          </cell>
          <cell r="AA150">
            <v>2726410.6399999997</v>
          </cell>
          <cell r="AB150">
            <v>0</v>
          </cell>
          <cell r="AC150">
            <v>-186181.38</v>
          </cell>
          <cell r="AD150">
            <v>2540229.2599999998</v>
          </cell>
          <cell r="AE150">
            <v>441</v>
          </cell>
          <cell r="AF150"/>
        </row>
        <row r="151">
          <cell r="A151">
            <v>478</v>
          </cell>
          <cell r="B151" t="str">
            <v>Legacy Charter School</v>
          </cell>
          <cell r="C151">
            <v>1755449.33</v>
          </cell>
          <cell r="D151">
            <v>0</v>
          </cell>
          <cell r="E151">
            <v>116521.68</v>
          </cell>
          <cell r="F151">
            <v>9000</v>
          </cell>
          <cell r="G151">
            <v>0</v>
          </cell>
          <cell r="H151">
            <v>0</v>
          </cell>
          <cell r="I151">
            <v>1673</v>
          </cell>
          <cell r="J151">
            <v>0</v>
          </cell>
          <cell r="K151">
            <v>0</v>
          </cell>
          <cell r="L151">
            <v>0</v>
          </cell>
          <cell r="M151">
            <v>7500</v>
          </cell>
          <cell r="N151">
            <v>12961</v>
          </cell>
          <cell r="O151">
            <v>20104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13683</v>
          </cell>
          <cell r="U151">
            <v>3999</v>
          </cell>
          <cell r="V151">
            <v>5558</v>
          </cell>
          <cell r="W151">
            <v>22266</v>
          </cell>
          <cell r="X151">
            <v>0</v>
          </cell>
          <cell r="Y151">
            <v>46135</v>
          </cell>
          <cell r="Z151">
            <v>0</v>
          </cell>
          <cell r="AA151">
            <v>2014850.01</v>
          </cell>
          <cell r="AB151">
            <v>0</v>
          </cell>
          <cell r="AC151">
            <v>-116521.68</v>
          </cell>
          <cell r="AD151">
            <v>1898328.33</v>
          </cell>
          <cell r="AE151">
            <v>276</v>
          </cell>
          <cell r="AF151"/>
        </row>
        <row r="152">
          <cell r="A152">
            <v>479</v>
          </cell>
          <cell r="B152" t="str">
            <v>Heritage Academy</v>
          </cell>
          <cell r="C152">
            <v>1181813.58</v>
          </cell>
          <cell r="D152">
            <v>0</v>
          </cell>
          <cell r="E152">
            <v>69659.7</v>
          </cell>
          <cell r="F152">
            <v>9000</v>
          </cell>
          <cell r="G152">
            <v>6600</v>
          </cell>
          <cell r="H152">
            <v>0</v>
          </cell>
          <cell r="I152">
            <v>5648</v>
          </cell>
          <cell r="J152">
            <v>0</v>
          </cell>
          <cell r="K152">
            <v>0</v>
          </cell>
          <cell r="L152">
            <v>0</v>
          </cell>
          <cell r="M152">
            <v>7500</v>
          </cell>
          <cell r="N152">
            <v>12351</v>
          </cell>
          <cell r="O152">
            <v>26875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13416</v>
          </cell>
          <cell r="U152">
            <v>4760</v>
          </cell>
          <cell r="V152">
            <v>3657</v>
          </cell>
          <cell r="W152">
            <v>10547</v>
          </cell>
          <cell r="X152">
            <v>0</v>
          </cell>
          <cell r="Y152">
            <v>37399</v>
          </cell>
          <cell r="Z152">
            <v>991.85999999999967</v>
          </cell>
          <cell r="AA152">
            <v>1390218.1400000001</v>
          </cell>
          <cell r="AB152">
            <v>0</v>
          </cell>
          <cell r="AC152">
            <v>-69659.7</v>
          </cell>
          <cell r="AD152">
            <v>1320558.4400000002</v>
          </cell>
          <cell r="AE152">
            <v>167</v>
          </cell>
          <cell r="AF152"/>
        </row>
        <row r="153">
          <cell r="A153">
            <v>480</v>
          </cell>
          <cell r="B153" t="str">
            <v>STEM Charter Academy</v>
          </cell>
          <cell r="C153">
            <v>3547031.47</v>
          </cell>
          <cell r="D153">
            <v>0</v>
          </cell>
          <cell r="E153">
            <v>243175.67999999999</v>
          </cell>
          <cell r="F153">
            <v>18000</v>
          </cell>
          <cell r="G153">
            <v>0</v>
          </cell>
          <cell r="H153">
            <v>1876</v>
          </cell>
          <cell r="I153">
            <v>0</v>
          </cell>
          <cell r="J153">
            <v>0</v>
          </cell>
          <cell r="K153">
            <v>799</v>
          </cell>
          <cell r="L153">
            <v>0</v>
          </cell>
          <cell r="M153">
            <v>8078</v>
          </cell>
          <cell r="N153">
            <v>29083</v>
          </cell>
          <cell r="O153">
            <v>34085</v>
          </cell>
          <cell r="P153">
            <v>0</v>
          </cell>
          <cell r="Q153">
            <v>0</v>
          </cell>
          <cell r="R153">
            <v>3024</v>
          </cell>
          <cell r="S153">
            <v>0</v>
          </cell>
          <cell r="T153">
            <v>20752</v>
          </cell>
          <cell r="U153">
            <v>2507</v>
          </cell>
          <cell r="V153">
            <v>8592</v>
          </cell>
          <cell r="W153">
            <v>41383</v>
          </cell>
          <cell r="X153">
            <v>0</v>
          </cell>
          <cell r="Y153">
            <v>68418</v>
          </cell>
          <cell r="Z153">
            <v>0</v>
          </cell>
          <cell r="AA153">
            <v>4026804.1500000004</v>
          </cell>
          <cell r="AB153">
            <v>0</v>
          </cell>
          <cell r="AC153">
            <v>-243175.67999999999</v>
          </cell>
          <cell r="AD153">
            <v>3783628.47</v>
          </cell>
          <cell r="AE153">
            <v>576</v>
          </cell>
          <cell r="AF153"/>
        </row>
        <row r="154">
          <cell r="A154">
            <v>481</v>
          </cell>
          <cell r="B154" t="str">
            <v>Heritage Community Charter School</v>
          </cell>
          <cell r="C154">
            <v>2742702.15</v>
          </cell>
          <cell r="D154">
            <v>0</v>
          </cell>
          <cell r="E154">
            <v>208556.92</v>
          </cell>
          <cell r="F154">
            <v>9000</v>
          </cell>
          <cell r="G154">
            <v>0</v>
          </cell>
          <cell r="H154">
            <v>0</v>
          </cell>
          <cell r="I154">
            <v>34722</v>
          </cell>
          <cell r="J154">
            <v>10000</v>
          </cell>
          <cell r="K154">
            <v>0</v>
          </cell>
          <cell r="L154">
            <v>0</v>
          </cell>
          <cell r="M154">
            <v>7500</v>
          </cell>
          <cell r="N154">
            <v>26938</v>
          </cell>
          <cell r="O154">
            <v>79529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19812</v>
          </cell>
          <cell r="U154">
            <v>11829</v>
          </cell>
          <cell r="V154">
            <v>7757</v>
          </cell>
          <cell r="W154">
            <v>35965</v>
          </cell>
          <cell r="X154">
            <v>0</v>
          </cell>
          <cell r="Y154">
            <v>61047</v>
          </cell>
          <cell r="Z154">
            <v>1077.25</v>
          </cell>
          <cell r="AA154">
            <v>3256435.32</v>
          </cell>
          <cell r="AB154">
            <v>0</v>
          </cell>
          <cell r="AC154">
            <v>-208556.92</v>
          </cell>
          <cell r="AD154">
            <v>3047878.4</v>
          </cell>
          <cell r="AE154">
            <v>494</v>
          </cell>
          <cell r="AF154"/>
        </row>
        <row r="155">
          <cell r="A155">
            <v>482</v>
          </cell>
          <cell r="B155" t="str">
            <v>American Heritage Charter School</v>
          </cell>
          <cell r="C155">
            <v>2406993.81</v>
          </cell>
          <cell r="D155">
            <v>0</v>
          </cell>
          <cell r="E155">
            <v>188292.28</v>
          </cell>
          <cell r="F155">
            <v>18000</v>
          </cell>
          <cell r="G155">
            <v>6600</v>
          </cell>
          <cell r="H155">
            <v>3752</v>
          </cell>
          <cell r="I155">
            <v>209</v>
          </cell>
          <cell r="J155">
            <v>0</v>
          </cell>
          <cell r="K155">
            <v>3190</v>
          </cell>
          <cell r="L155">
            <v>0</v>
          </cell>
          <cell r="M155">
            <v>7500</v>
          </cell>
          <cell r="N155">
            <v>22567</v>
          </cell>
          <cell r="O155">
            <v>41512</v>
          </cell>
          <cell r="P155">
            <v>0</v>
          </cell>
          <cell r="Q155">
            <v>31680</v>
          </cell>
          <cell r="R155">
            <v>34025</v>
          </cell>
          <cell r="S155">
            <v>0</v>
          </cell>
          <cell r="T155">
            <v>17895</v>
          </cell>
          <cell r="U155">
            <v>3408</v>
          </cell>
          <cell r="V155">
            <v>6768</v>
          </cell>
          <cell r="W155">
            <v>29917</v>
          </cell>
          <cell r="X155">
            <v>0</v>
          </cell>
          <cell r="Y155">
            <v>57018</v>
          </cell>
          <cell r="Z155">
            <v>796.81</v>
          </cell>
          <cell r="AA155">
            <v>2880123.9</v>
          </cell>
          <cell r="AB155">
            <v>0</v>
          </cell>
          <cell r="AC155">
            <v>-188292.28</v>
          </cell>
          <cell r="AD155">
            <v>2691831.62</v>
          </cell>
          <cell r="AE155">
            <v>448</v>
          </cell>
          <cell r="AF155"/>
        </row>
        <row r="156">
          <cell r="A156">
            <v>483</v>
          </cell>
          <cell r="B156" t="str">
            <v>Chief Tahgee Elementary Academy</v>
          </cell>
          <cell r="C156">
            <v>746707.58</v>
          </cell>
          <cell r="D156">
            <v>0</v>
          </cell>
          <cell r="E156">
            <v>46861.98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4500</v>
          </cell>
          <cell r="N156">
            <v>7675</v>
          </cell>
          <cell r="O156">
            <v>30368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11365</v>
          </cell>
          <cell r="U156">
            <v>1803</v>
          </cell>
          <cell r="V156">
            <v>2990</v>
          </cell>
          <cell r="W156">
            <v>6391</v>
          </cell>
          <cell r="X156">
            <v>0</v>
          </cell>
          <cell r="Y156">
            <v>34002</v>
          </cell>
          <cell r="Z156">
            <v>34.900000000000091</v>
          </cell>
          <cell r="AA156">
            <v>892698.46</v>
          </cell>
          <cell r="AB156">
            <v>0</v>
          </cell>
          <cell r="AC156">
            <v>-46861.98</v>
          </cell>
          <cell r="AD156">
            <v>845836.48</v>
          </cell>
          <cell r="AE156">
            <v>118</v>
          </cell>
          <cell r="AF156"/>
        </row>
        <row r="157">
          <cell r="A157">
            <v>485</v>
          </cell>
          <cell r="B157" t="str">
            <v>Bingham Academy</v>
          </cell>
          <cell r="C157">
            <v>1147933.68</v>
          </cell>
          <cell r="D157">
            <v>0</v>
          </cell>
          <cell r="E157">
            <v>49395.06</v>
          </cell>
          <cell r="F157">
            <v>18000</v>
          </cell>
          <cell r="G157">
            <v>3700</v>
          </cell>
          <cell r="H157">
            <v>3752</v>
          </cell>
          <cell r="I157">
            <v>418</v>
          </cell>
          <cell r="J157">
            <v>0</v>
          </cell>
          <cell r="K157">
            <v>3150</v>
          </cell>
          <cell r="L157">
            <v>0</v>
          </cell>
          <cell r="M157">
            <v>5625</v>
          </cell>
          <cell r="N157">
            <v>10368</v>
          </cell>
          <cell r="O157">
            <v>0</v>
          </cell>
          <cell r="P157">
            <v>0</v>
          </cell>
          <cell r="Q157">
            <v>3400</v>
          </cell>
          <cell r="R157">
            <v>3024</v>
          </cell>
          <cell r="S157">
            <v>0</v>
          </cell>
          <cell r="T157">
            <v>12546</v>
          </cell>
          <cell r="U157">
            <v>817</v>
          </cell>
          <cell r="V157">
            <v>3379</v>
          </cell>
          <cell r="W157">
            <v>8635</v>
          </cell>
          <cell r="X157">
            <v>0</v>
          </cell>
          <cell r="Y157">
            <v>33669</v>
          </cell>
          <cell r="Z157">
            <v>853.16999999999962</v>
          </cell>
          <cell r="AA157">
            <v>1308664.9099999999</v>
          </cell>
          <cell r="AB157">
            <v>0</v>
          </cell>
          <cell r="AC157">
            <v>-49395.06</v>
          </cell>
          <cell r="AD157">
            <v>1259269.8499999999</v>
          </cell>
          <cell r="AE157">
            <v>117</v>
          </cell>
          <cell r="AF157"/>
        </row>
        <row r="158">
          <cell r="A158">
            <v>486</v>
          </cell>
          <cell r="B158" t="str">
            <v>Upper Carmen Charter School</v>
          </cell>
          <cell r="C158">
            <v>390201.99</v>
          </cell>
          <cell r="D158">
            <v>0</v>
          </cell>
          <cell r="E158">
            <v>22375.54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4500</v>
          </cell>
          <cell r="N158">
            <v>3680</v>
          </cell>
          <cell r="O158">
            <v>8305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9614</v>
          </cell>
          <cell r="U158">
            <v>1380</v>
          </cell>
          <cell r="V158">
            <v>2667</v>
          </cell>
          <cell r="W158">
            <v>4209</v>
          </cell>
          <cell r="X158">
            <v>0</v>
          </cell>
          <cell r="Y158">
            <v>17735.599999999999</v>
          </cell>
          <cell r="Z158">
            <v>150.44000000000005</v>
          </cell>
          <cell r="AA158">
            <v>464818.56999999995</v>
          </cell>
          <cell r="AB158">
            <v>0</v>
          </cell>
          <cell r="AC158">
            <v>-22375.54</v>
          </cell>
          <cell r="AD158">
            <v>442443.02999999997</v>
          </cell>
          <cell r="AE158">
            <v>53</v>
          </cell>
          <cell r="AF158"/>
        </row>
        <row r="159">
          <cell r="A159">
            <v>487</v>
          </cell>
          <cell r="B159" t="str">
            <v>Forrest M. Bird Charter School</v>
          </cell>
          <cell r="C159">
            <v>2273229.39</v>
          </cell>
          <cell r="D159">
            <v>0</v>
          </cell>
          <cell r="E159">
            <v>125809.64</v>
          </cell>
          <cell r="F159">
            <v>18000</v>
          </cell>
          <cell r="G159">
            <v>0</v>
          </cell>
          <cell r="H159">
            <v>5628</v>
          </cell>
          <cell r="I159">
            <v>0</v>
          </cell>
          <cell r="J159">
            <v>0</v>
          </cell>
          <cell r="K159">
            <v>4500</v>
          </cell>
          <cell r="L159">
            <v>0</v>
          </cell>
          <cell r="M159">
            <v>7500</v>
          </cell>
          <cell r="N159">
            <v>23278</v>
          </cell>
          <cell r="O159">
            <v>0</v>
          </cell>
          <cell r="P159">
            <v>0</v>
          </cell>
          <cell r="Q159">
            <v>0</v>
          </cell>
          <cell r="R159">
            <v>7777</v>
          </cell>
          <cell r="S159">
            <v>0</v>
          </cell>
          <cell r="T159">
            <v>18207</v>
          </cell>
          <cell r="U159">
            <v>5661</v>
          </cell>
          <cell r="V159">
            <v>5713</v>
          </cell>
          <cell r="W159">
            <v>23171</v>
          </cell>
          <cell r="X159">
            <v>0</v>
          </cell>
          <cell r="Y159">
            <v>47741</v>
          </cell>
          <cell r="Z159">
            <v>4002.6399999999994</v>
          </cell>
          <cell r="AA159">
            <v>2570217.6700000004</v>
          </cell>
          <cell r="AB159">
            <v>0</v>
          </cell>
          <cell r="AC159">
            <v>-125809.64</v>
          </cell>
          <cell r="AD159">
            <v>2444408.0300000003</v>
          </cell>
          <cell r="AE159">
            <v>298</v>
          </cell>
          <cell r="AF159"/>
        </row>
        <row r="160">
          <cell r="A160">
            <v>488</v>
          </cell>
          <cell r="B160" t="str">
            <v>Syringa Mountain School</v>
          </cell>
          <cell r="C160">
            <v>765841.16</v>
          </cell>
          <cell r="D160">
            <v>0</v>
          </cell>
          <cell r="E160">
            <v>54883.4</v>
          </cell>
          <cell r="F160">
            <v>9000</v>
          </cell>
          <cell r="G160">
            <v>0</v>
          </cell>
          <cell r="H160">
            <v>0</v>
          </cell>
          <cell r="I160">
            <v>1046</v>
          </cell>
          <cell r="J160">
            <v>0</v>
          </cell>
          <cell r="K160">
            <v>0</v>
          </cell>
          <cell r="L160">
            <v>0</v>
          </cell>
          <cell r="M160">
            <v>4738</v>
          </cell>
          <cell r="N160">
            <v>8773</v>
          </cell>
          <cell r="O160">
            <v>26658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11847</v>
          </cell>
          <cell r="U160">
            <v>1887</v>
          </cell>
          <cell r="V160">
            <v>3289</v>
          </cell>
          <cell r="W160">
            <v>8135</v>
          </cell>
          <cell r="X160">
            <v>0</v>
          </cell>
          <cell r="Y160">
            <v>34916</v>
          </cell>
          <cell r="Z160">
            <v>6784.2000000000007</v>
          </cell>
          <cell r="AA160">
            <v>937797.76</v>
          </cell>
          <cell r="AB160">
            <v>0</v>
          </cell>
          <cell r="AC160">
            <v>-54883.4</v>
          </cell>
          <cell r="AD160">
            <v>882914.36</v>
          </cell>
          <cell r="AE160">
            <v>130</v>
          </cell>
          <cell r="AF160"/>
        </row>
        <row r="161">
          <cell r="A161">
            <v>489</v>
          </cell>
          <cell r="B161" t="str">
            <v>Idaho Technical Career Academy</v>
          </cell>
          <cell r="C161">
            <v>2079824.45</v>
          </cell>
          <cell r="D161">
            <v>0</v>
          </cell>
          <cell r="E161">
            <v>26400</v>
          </cell>
          <cell r="F161">
            <v>19648</v>
          </cell>
          <cell r="G161">
            <v>0</v>
          </cell>
          <cell r="H161">
            <v>3752</v>
          </cell>
          <cell r="I161">
            <v>209</v>
          </cell>
          <cell r="J161">
            <v>0</v>
          </cell>
          <cell r="K161">
            <v>13500</v>
          </cell>
          <cell r="L161">
            <v>0</v>
          </cell>
          <cell r="M161">
            <v>7500</v>
          </cell>
          <cell r="N161">
            <v>13540</v>
          </cell>
          <cell r="O161">
            <v>0</v>
          </cell>
          <cell r="P161">
            <v>4783.6000000000004</v>
          </cell>
          <cell r="Q161">
            <v>0</v>
          </cell>
          <cell r="R161">
            <v>7777</v>
          </cell>
          <cell r="S161">
            <v>0</v>
          </cell>
          <cell r="T161">
            <v>13937</v>
          </cell>
          <cell r="U161">
            <v>1662</v>
          </cell>
          <cell r="V161">
            <v>4026</v>
          </cell>
          <cell r="W161">
            <v>13086</v>
          </cell>
          <cell r="X161">
            <v>0</v>
          </cell>
          <cell r="Y161">
            <v>45121</v>
          </cell>
          <cell r="Z161">
            <v>0</v>
          </cell>
          <cell r="AA161">
            <v>2254766.0500000003</v>
          </cell>
          <cell r="AB161">
            <v>0</v>
          </cell>
          <cell r="AC161">
            <v>-26400</v>
          </cell>
          <cell r="AD161">
            <v>2228366.0500000003</v>
          </cell>
          <cell r="AE161">
            <v>293</v>
          </cell>
          <cell r="AF161"/>
        </row>
        <row r="162">
          <cell r="A162">
            <v>491</v>
          </cell>
          <cell r="B162" t="str">
            <v>Coeur d'Alene Charter Academy</v>
          </cell>
          <cell r="C162">
            <v>4034565.73</v>
          </cell>
          <cell r="D162">
            <v>0</v>
          </cell>
          <cell r="E162">
            <v>258796.34</v>
          </cell>
          <cell r="F162">
            <v>24458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40260</v>
          </cell>
          <cell r="L162">
            <v>0</v>
          </cell>
          <cell r="M162">
            <v>8769</v>
          </cell>
          <cell r="N162">
            <v>32528</v>
          </cell>
          <cell r="O162">
            <v>0</v>
          </cell>
          <cell r="P162">
            <v>47836</v>
          </cell>
          <cell r="Q162">
            <v>0</v>
          </cell>
          <cell r="R162">
            <v>7777</v>
          </cell>
          <cell r="S162">
            <v>0</v>
          </cell>
          <cell r="T162">
            <v>22264</v>
          </cell>
          <cell r="U162">
            <v>2732</v>
          </cell>
          <cell r="V162">
            <v>9924</v>
          </cell>
          <cell r="W162">
            <v>49692</v>
          </cell>
          <cell r="X162">
            <v>0</v>
          </cell>
          <cell r="Y162">
            <v>71734</v>
          </cell>
          <cell r="Z162">
            <v>7355.82</v>
          </cell>
          <cell r="AA162">
            <v>4618691.8900000006</v>
          </cell>
          <cell r="AB162">
            <v>0</v>
          </cell>
          <cell r="AC162">
            <v>-258796.34</v>
          </cell>
          <cell r="AD162">
            <v>4359895.5500000007</v>
          </cell>
          <cell r="AE162">
            <v>613</v>
          </cell>
          <cell r="AF162"/>
        </row>
        <row r="163">
          <cell r="A163">
            <v>492</v>
          </cell>
          <cell r="B163" t="str">
            <v>ANSER Charter School</v>
          </cell>
          <cell r="C163">
            <v>2550688.5299999998</v>
          </cell>
          <cell r="D163">
            <v>0</v>
          </cell>
          <cell r="E163">
            <v>181537.4</v>
          </cell>
          <cell r="F163">
            <v>9540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7500</v>
          </cell>
          <cell r="N163">
            <v>27823</v>
          </cell>
          <cell r="O163">
            <v>33213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20200</v>
          </cell>
          <cell r="U163">
            <v>5886</v>
          </cell>
          <cell r="V163">
            <v>6430</v>
          </cell>
          <cell r="W163">
            <v>27647</v>
          </cell>
          <cell r="X163">
            <v>0</v>
          </cell>
          <cell r="Y163">
            <v>57188</v>
          </cell>
          <cell r="Z163">
            <v>682.3</v>
          </cell>
          <cell r="AA163">
            <v>2928335.2299999995</v>
          </cell>
          <cell r="AB163">
            <v>0</v>
          </cell>
          <cell r="AC163">
            <v>-181537.4</v>
          </cell>
          <cell r="AD163">
            <v>2746797.8299999996</v>
          </cell>
          <cell r="AE163">
            <v>430</v>
          </cell>
          <cell r="AF163"/>
        </row>
        <row r="164">
          <cell r="A164">
            <v>493</v>
          </cell>
          <cell r="B164" t="str">
            <v>North Star Charter School</v>
          </cell>
          <cell r="C164">
            <v>5862092</v>
          </cell>
          <cell r="D164">
            <v>0</v>
          </cell>
          <cell r="E164">
            <v>409092.42</v>
          </cell>
          <cell r="F164">
            <v>18090</v>
          </cell>
          <cell r="G164">
            <v>0</v>
          </cell>
          <cell r="H164">
            <v>0</v>
          </cell>
          <cell r="I164">
            <v>1046</v>
          </cell>
          <cell r="J164">
            <v>0</v>
          </cell>
          <cell r="K164">
            <v>13566</v>
          </cell>
          <cell r="L164">
            <v>0</v>
          </cell>
          <cell r="M164">
            <v>11836</v>
          </cell>
          <cell r="N164">
            <v>49687</v>
          </cell>
          <cell r="O164">
            <v>39984</v>
          </cell>
          <cell r="P164">
            <v>4783.6000000000004</v>
          </cell>
          <cell r="Q164">
            <v>0</v>
          </cell>
          <cell r="R164">
            <v>7777</v>
          </cell>
          <cell r="S164">
            <v>0</v>
          </cell>
          <cell r="T164">
            <v>29788</v>
          </cell>
          <cell r="U164">
            <v>9153</v>
          </cell>
          <cell r="V164">
            <v>13830</v>
          </cell>
          <cell r="W164">
            <v>74117</v>
          </cell>
          <cell r="X164">
            <v>0</v>
          </cell>
          <cell r="Y164">
            <v>95579</v>
          </cell>
          <cell r="Z164">
            <v>1967.130000000001</v>
          </cell>
          <cell r="AA164">
            <v>6642388.1499999994</v>
          </cell>
          <cell r="AB164">
            <v>0</v>
          </cell>
          <cell r="AC164">
            <v>-409092.42</v>
          </cell>
          <cell r="AD164">
            <v>6233295.7299999995</v>
          </cell>
          <cell r="AE164">
            <v>970</v>
          </cell>
          <cell r="AF164"/>
        </row>
        <row r="165">
          <cell r="A165">
            <v>494</v>
          </cell>
          <cell r="B165" t="str">
            <v>Pocatello Community Charter School</v>
          </cell>
          <cell r="C165">
            <v>1990798.97</v>
          </cell>
          <cell r="D165">
            <v>0</v>
          </cell>
          <cell r="E165">
            <v>146074.28</v>
          </cell>
          <cell r="F165">
            <v>9000</v>
          </cell>
          <cell r="G165">
            <v>0</v>
          </cell>
          <cell r="H165">
            <v>0</v>
          </cell>
          <cell r="I165">
            <v>418</v>
          </cell>
          <cell r="J165">
            <v>0</v>
          </cell>
          <cell r="K165">
            <v>0</v>
          </cell>
          <cell r="L165">
            <v>0</v>
          </cell>
          <cell r="M165">
            <v>7500</v>
          </cell>
          <cell r="N165">
            <v>18044</v>
          </cell>
          <cell r="O165">
            <v>48506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15912</v>
          </cell>
          <cell r="U165">
            <v>6168</v>
          </cell>
          <cell r="V165">
            <v>6140</v>
          </cell>
          <cell r="W165">
            <v>25799</v>
          </cell>
          <cell r="X165">
            <v>0</v>
          </cell>
          <cell r="Y165">
            <v>50907</v>
          </cell>
          <cell r="Z165">
            <v>639.65</v>
          </cell>
          <cell r="AA165">
            <v>2325906.9</v>
          </cell>
          <cell r="AB165">
            <v>0</v>
          </cell>
          <cell r="AC165">
            <v>-146074.28</v>
          </cell>
          <cell r="AD165">
            <v>2179832.62</v>
          </cell>
          <cell r="AE165">
            <v>346</v>
          </cell>
          <cell r="AF165"/>
        </row>
        <row r="166">
          <cell r="A166">
            <v>495</v>
          </cell>
          <cell r="B166" t="str">
            <v>Alturas International Academy</v>
          </cell>
          <cell r="C166">
            <v>3090121.5</v>
          </cell>
          <cell r="D166">
            <v>0</v>
          </cell>
          <cell r="E166">
            <v>244864.4</v>
          </cell>
          <cell r="F166">
            <v>9900</v>
          </cell>
          <cell r="G166">
            <v>0</v>
          </cell>
          <cell r="H166">
            <v>0</v>
          </cell>
          <cell r="I166">
            <v>1464</v>
          </cell>
          <cell r="J166">
            <v>0</v>
          </cell>
          <cell r="K166">
            <v>0</v>
          </cell>
          <cell r="L166">
            <v>0</v>
          </cell>
          <cell r="M166">
            <v>7500</v>
          </cell>
          <cell r="N166">
            <v>30089</v>
          </cell>
          <cell r="O166">
            <v>46978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21194</v>
          </cell>
          <cell r="U166">
            <v>7266</v>
          </cell>
          <cell r="V166">
            <v>8590</v>
          </cell>
          <cell r="W166">
            <v>41335</v>
          </cell>
          <cell r="X166">
            <v>0</v>
          </cell>
          <cell r="Y166">
            <v>67731</v>
          </cell>
          <cell r="Z166">
            <v>0</v>
          </cell>
          <cell r="AA166">
            <v>3577032.9</v>
          </cell>
          <cell r="AB166">
            <v>0</v>
          </cell>
          <cell r="AC166">
            <v>-244864.4</v>
          </cell>
          <cell r="AD166">
            <v>3332168.5</v>
          </cell>
          <cell r="AE166">
            <v>580</v>
          </cell>
          <cell r="AF166"/>
        </row>
        <row r="167">
          <cell r="A167">
            <v>496</v>
          </cell>
          <cell r="B167" t="str">
            <v>Gem Prep: Pocatello</v>
          </cell>
          <cell r="C167">
            <v>2074085.41</v>
          </cell>
          <cell r="D167">
            <v>0</v>
          </cell>
          <cell r="E167">
            <v>174782.52</v>
          </cell>
          <cell r="F167">
            <v>10980</v>
          </cell>
          <cell r="G167">
            <v>700</v>
          </cell>
          <cell r="H167">
            <v>0</v>
          </cell>
          <cell r="I167">
            <v>209</v>
          </cell>
          <cell r="J167">
            <v>0</v>
          </cell>
          <cell r="K167">
            <v>0</v>
          </cell>
          <cell r="L167">
            <v>0</v>
          </cell>
          <cell r="M167">
            <v>7500</v>
          </cell>
          <cell r="N167">
            <v>20219</v>
          </cell>
          <cell r="O167">
            <v>35835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16866</v>
          </cell>
          <cell r="U167">
            <v>2422</v>
          </cell>
          <cell r="V167">
            <v>5596</v>
          </cell>
          <cell r="W167">
            <v>23017</v>
          </cell>
          <cell r="X167">
            <v>0</v>
          </cell>
          <cell r="Y167">
            <v>55681</v>
          </cell>
          <cell r="Z167">
            <v>9.2600000000000016</v>
          </cell>
          <cell r="AA167">
            <v>2427902.1899999995</v>
          </cell>
          <cell r="AB167">
            <v>0</v>
          </cell>
          <cell r="AC167">
            <v>-174782.52</v>
          </cell>
          <cell r="AD167">
            <v>2253119.6699999995</v>
          </cell>
          <cell r="AE167">
            <v>414</v>
          </cell>
          <cell r="AF167"/>
        </row>
        <row r="168">
          <cell r="A168">
            <v>497</v>
          </cell>
          <cell r="B168" t="str">
            <v>Pathways in Education - Nampa</v>
          </cell>
          <cell r="C168">
            <v>1700714.3</v>
          </cell>
          <cell r="D168">
            <v>0</v>
          </cell>
          <cell r="E168">
            <v>62060.46</v>
          </cell>
          <cell r="F168">
            <v>19851</v>
          </cell>
          <cell r="G168">
            <v>0</v>
          </cell>
          <cell r="H168">
            <v>0</v>
          </cell>
          <cell r="I168">
            <v>1673</v>
          </cell>
          <cell r="J168">
            <v>0</v>
          </cell>
          <cell r="K168">
            <v>300</v>
          </cell>
          <cell r="L168">
            <v>0</v>
          </cell>
          <cell r="M168">
            <v>7500</v>
          </cell>
          <cell r="N168">
            <v>11182</v>
          </cell>
          <cell r="O168">
            <v>0</v>
          </cell>
          <cell r="P168">
            <v>0</v>
          </cell>
          <cell r="Q168">
            <v>0</v>
          </cell>
          <cell r="R168">
            <v>7777</v>
          </cell>
          <cell r="S168">
            <v>0</v>
          </cell>
          <cell r="T168">
            <v>12903</v>
          </cell>
          <cell r="U168">
            <v>3774</v>
          </cell>
          <cell r="V168">
            <v>5073</v>
          </cell>
          <cell r="W168">
            <v>20253</v>
          </cell>
          <cell r="X168">
            <v>0</v>
          </cell>
          <cell r="Y168">
            <v>43444</v>
          </cell>
          <cell r="Z168">
            <v>0</v>
          </cell>
          <cell r="AA168">
            <v>1896504.76</v>
          </cell>
          <cell r="AB168">
            <v>0</v>
          </cell>
          <cell r="AC168">
            <v>-62060.46</v>
          </cell>
          <cell r="AD168">
            <v>1834444.3</v>
          </cell>
          <cell r="AE168">
            <v>297</v>
          </cell>
          <cell r="AF168"/>
        </row>
        <row r="169">
          <cell r="A169">
            <v>498</v>
          </cell>
          <cell r="B169" t="str">
            <v>Gem Prep: Meridian</v>
          </cell>
          <cell r="C169">
            <v>2680156.9500000002</v>
          </cell>
          <cell r="D169">
            <v>0</v>
          </cell>
          <cell r="E169">
            <v>197158.06</v>
          </cell>
          <cell r="F169">
            <v>16560</v>
          </cell>
          <cell r="G169">
            <v>700</v>
          </cell>
          <cell r="H169">
            <v>0</v>
          </cell>
          <cell r="I169">
            <v>1046</v>
          </cell>
          <cell r="J169">
            <v>0</v>
          </cell>
          <cell r="K169">
            <v>0</v>
          </cell>
          <cell r="L169">
            <v>0</v>
          </cell>
          <cell r="M169">
            <v>7500</v>
          </cell>
          <cell r="N169">
            <v>20330</v>
          </cell>
          <cell r="O169">
            <v>39657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16915</v>
          </cell>
          <cell r="U169">
            <v>2591</v>
          </cell>
          <cell r="V169">
            <v>6394</v>
          </cell>
          <cell r="W169">
            <v>27955</v>
          </cell>
          <cell r="X169">
            <v>0</v>
          </cell>
          <cell r="Y169">
            <v>59348</v>
          </cell>
          <cell r="Z169">
            <v>903.43000000000006</v>
          </cell>
          <cell r="AA169">
            <v>3077214.4400000004</v>
          </cell>
          <cell r="AB169">
            <v>0</v>
          </cell>
          <cell r="AC169">
            <v>-197158.06</v>
          </cell>
          <cell r="AD169">
            <v>2880056.3800000004</v>
          </cell>
          <cell r="AE169">
            <v>468</v>
          </cell>
          <cell r="AF169"/>
        </row>
        <row r="170">
          <cell r="A170">
            <v>499</v>
          </cell>
          <cell r="B170" t="str">
            <v>Future Public School</v>
          </cell>
          <cell r="C170">
            <v>1552104.71</v>
          </cell>
          <cell r="D170">
            <v>0</v>
          </cell>
          <cell r="E170">
            <v>137630.68</v>
          </cell>
          <cell r="F170">
            <v>0</v>
          </cell>
          <cell r="G170">
            <v>6000</v>
          </cell>
          <cell r="H170">
            <v>0</v>
          </cell>
          <cell r="I170">
            <v>8785</v>
          </cell>
          <cell r="J170">
            <v>0</v>
          </cell>
          <cell r="K170">
            <v>0</v>
          </cell>
          <cell r="L170">
            <v>0</v>
          </cell>
          <cell r="M170">
            <v>7500</v>
          </cell>
          <cell r="N170">
            <v>21347</v>
          </cell>
          <cell r="O170">
            <v>79641</v>
          </cell>
          <cell r="P170">
            <v>4783.6000000000004</v>
          </cell>
          <cell r="Q170">
            <v>0</v>
          </cell>
          <cell r="R170">
            <v>0</v>
          </cell>
          <cell r="S170">
            <v>0</v>
          </cell>
          <cell r="T170">
            <v>17360</v>
          </cell>
          <cell r="U170">
            <v>1859</v>
          </cell>
          <cell r="V170">
            <v>5540</v>
          </cell>
          <cell r="W170">
            <v>22073</v>
          </cell>
          <cell r="X170">
            <v>0</v>
          </cell>
          <cell r="Y170">
            <v>49809</v>
          </cell>
          <cell r="Z170">
            <v>5062.0199999999995</v>
          </cell>
          <cell r="AA170">
            <v>1919495.01</v>
          </cell>
          <cell r="AB170">
            <v>0</v>
          </cell>
          <cell r="AC170">
            <v>-137630.68</v>
          </cell>
          <cell r="AD170">
            <v>1781864.33</v>
          </cell>
          <cell r="AE170">
            <v>329</v>
          </cell>
          <cell r="AF170"/>
        </row>
        <row r="171">
          <cell r="A171">
            <v>508</v>
          </cell>
          <cell r="B171" t="str">
            <v>Hayden Canyon Charter School</v>
          </cell>
          <cell r="C171">
            <v>1343770.75</v>
          </cell>
          <cell r="D171">
            <v>0</v>
          </cell>
          <cell r="E171">
            <v>123276.56</v>
          </cell>
          <cell r="F171">
            <v>9000</v>
          </cell>
          <cell r="G171">
            <v>3100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7500</v>
          </cell>
          <cell r="N171">
            <v>17281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15577</v>
          </cell>
          <cell r="U171">
            <v>0</v>
          </cell>
          <cell r="V171">
            <v>2000</v>
          </cell>
          <cell r="W171">
            <v>0</v>
          </cell>
          <cell r="X171">
            <v>0</v>
          </cell>
          <cell r="Y171">
            <v>47045</v>
          </cell>
          <cell r="Z171">
            <v>0</v>
          </cell>
          <cell r="AA171">
            <v>1568550.31</v>
          </cell>
          <cell r="AB171">
            <v>0</v>
          </cell>
          <cell r="AC171">
            <v>-123276.56</v>
          </cell>
          <cell r="AD171">
            <v>1445273.75</v>
          </cell>
          <cell r="AE171">
            <v>292</v>
          </cell>
          <cell r="AF171"/>
        </row>
        <row r="172">
          <cell r="A172">
            <v>511</v>
          </cell>
          <cell r="B172" t="str">
            <v>Peace Valley Charter School</v>
          </cell>
          <cell r="C172">
            <v>1641278.06</v>
          </cell>
          <cell r="D172">
            <v>0</v>
          </cell>
          <cell r="E172">
            <v>130031.44</v>
          </cell>
          <cell r="F172">
            <v>9000</v>
          </cell>
          <cell r="G172">
            <v>3700</v>
          </cell>
          <cell r="H172">
            <v>0</v>
          </cell>
          <cell r="I172">
            <v>1255</v>
          </cell>
          <cell r="J172">
            <v>0</v>
          </cell>
          <cell r="K172">
            <v>0</v>
          </cell>
          <cell r="L172">
            <v>0</v>
          </cell>
          <cell r="M172">
            <v>7500</v>
          </cell>
          <cell r="N172">
            <v>19761</v>
          </cell>
          <cell r="O172">
            <v>70792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16665</v>
          </cell>
          <cell r="U172">
            <v>4196</v>
          </cell>
          <cell r="V172">
            <v>5216</v>
          </cell>
          <cell r="W172">
            <v>20427</v>
          </cell>
          <cell r="X172">
            <v>0</v>
          </cell>
          <cell r="Y172">
            <v>47700</v>
          </cell>
          <cell r="Z172">
            <v>2197.9599999999996</v>
          </cell>
          <cell r="AA172">
            <v>1979719.46</v>
          </cell>
          <cell r="AB172">
            <v>0</v>
          </cell>
          <cell r="AC172">
            <v>-130031.44</v>
          </cell>
          <cell r="AD172">
            <v>1849688.02</v>
          </cell>
          <cell r="AE172">
            <v>313</v>
          </cell>
          <cell r="AF172"/>
        </row>
        <row r="173">
          <cell r="A173">
            <v>513</v>
          </cell>
          <cell r="B173" t="str">
            <v>Project Impact STEM Academy</v>
          </cell>
          <cell r="C173">
            <v>1352462.33</v>
          </cell>
          <cell r="D173">
            <v>0</v>
          </cell>
          <cell r="E173">
            <v>84858.18</v>
          </cell>
          <cell r="F173">
            <v>9000</v>
          </cell>
          <cell r="G173">
            <v>5150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7500</v>
          </cell>
          <cell r="N173">
            <v>14994</v>
          </cell>
          <cell r="O173">
            <v>38673</v>
          </cell>
          <cell r="P173">
            <v>0</v>
          </cell>
          <cell r="Q173">
            <v>10000</v>
          </cell>
          <cell r="R173">
            <v>0</v>
          </cell>
          <cell r="S173">
            <v>0</v>
          </cell>
          <cell r="T173">
            <v>14575</v>
          </cell>
          <cell r="U173">
            <v>4647</v>
          </cell>
          <cell r="V173">
            <v>4441</v>
          </cell>
          <cell r="W173">
            <v>15737</v>
          </cell>
          <cell r="X173">
            <v>0</v>
          </cell>
          <cell r="Y173">
            <v>40603</v>
          </cell>
          <cell r="Z173">
            <v>1104.1700000000005</v>
          </cell>
          <cell r="AA173">
            <v>1603744.68</v>
          </cell>
          <cell r="AB173">
            <v>0</v>
          </cell>
          <cell r="AC173">
            <v>-84858.18</v>
          </cell>
          <cell r="AD173">
            <v>1518886.5</v>
          </cell>
          <cell r="AE173">
            <v>201</v>
          </cell>
          <cell r="AF173"/>
        </row>
        <row r="174">
          <cell r="A174">
            <v>518</v>
          </cell>
          <cell r="B174" t="str">
            <v>ARTEC - Industrial</v>
          </cell>
          <cell r="C174">
            <v>820635</v>
          </cell>
          <cell r="D174">
            <v>0</v>
          </cell>
          <cell r="E174">
            <v>159161.85999999999</v>
          </cell>
          <cell r="F174">
            <v>25542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4500</v>
          </cell>
          <cell r="N174">
            <v>16772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15355</v>
          </cell>
          <cell r="U174">
            <v>0</v>
          </cell>
          <cell r="V174">
            <v>4465</v>
          </cell>
          <cell r="W174">
            <v>15499</v>
          </cell>
          <cell r="X174">
            <v>0</v>
          </cell>
          <cell r="Y174">
            <v>23874.799999999999</v>
          </cell>
          <cell r="Z174">
            <v>0</v>
          </cell>
          <cell r="AA174">
            <v>1085804.6599999999</v>
          </cell>
          <cell r="AB174">
            <v>0</v>
          </cell>
          <cell r="AC174">
            <v>-159161.85999999999</v>
          </cell>
          <cell r="AD174">
            <v>926642.79999999993</v>
          </cell>
          <cell r="AE174">
            <v>413</v>
          </cell>
          <cell r="AF174"/>
        </row>
        <row r="175">
          <cell r="A175">
            <v>523</v>
          </cell>
          <cell r="B175" t="str">
            <v>Elevate Academy</v>
          </cell>
          <cell r="C175">
            <v>4179428.65</v>
          </cell>
          <cell r="D175">
            <v>0</v>
          </cell>
          <cell r="E175">
            <v>173938.16</v>
          </cell>
          <cell r="F175">
            <v>20596</v>
          </cell>
          <cell r="G175">
            <v>0</v>
          </cell>
          <cell r="H175">
            <v>0</v>
          </cell>
          <cell r="I175">
            <v>8994</v>
          </cell>
          <cell r="J175">
            <v>0</v>
          </cell>
          <cell r="K175">
            <v>11005</v>
          </cell>
          <cell r="L175">
            <v>0</v>
          </cell>
          <cell r="M175">
            <v>8883</v>
          </cell>
          <cell r="N175">
            <v>31238</v>
          </cell>
          <cell r="O175">
            <v>0</v>
          </cell>
          <cell r="P175">
            <v>0</v>
          </cell>
          <cell r="Q175">
            <v>32000</v>
          </cell>
          <cell r="R175">
            <v>0</v>
          </cell>
          <cell r="S175">
            <v>0</v>
          </cell>
          <cell r="T175">
            <v>21697</v>
          </cell>
          <cell r="U175">
            <v>6731</v>
          </cell>
          <cell r="V175">
            <v>5701</v>
          </cell>
          <cell r="W175">
            <v>23476</v>
          </cell>
          <cell r="X175">
            <v>0</v>
          </cell>
          <cell r="Y175">
            <v>55363</v>
          </cell>
          <cell r="Z175">
            <v>483.58999999999969</v>
          </cell>
          <cell r="AA175">
            <v>4579534.3999999994</v>
          </cell>
          <cell r="AB175">
            <v>0</v>
          </cell>
          <cell r="AC175">
            <v>-173938.16</v>
          </cell>
          <cell r="AD175">
            <v>4405596.2399999993</v>
          </cell>
          <cell r="AE175">
            <v>414</v>
          </cell>
          <cell r="AF175"/>
        </row>
        <row r="176">
          <cell r="A176">
            <v>528</v>
          </cell>
          <cell r="B176" t="str">
            <v>Forge International School</v>
          </cell>
          <cell r="C176">
            <v>2063021.49</v>
          </cell>
          <cell r="D176">
            <v>0</v>
          </cell>
          <cell r="E176">
            <v>159584.04</v>
          </cell>
          <cell r="F176">
            <v>9000</v>
          </cell>
          <cell r="G176">
            <v>0</v>
          </cell>
          <cell r="H176">
            <v>0</v>
          </cell>
          <cell r="I176">
            <v>1046</v>
          </cell>
          <cell r="J176">
            <v>0</v>
          </cell>
          <cell r="K176">
            <v>0</v>
          </cell>
          <cell r="L176">
            <v>0</v>
          </cell>
          <cell r="M176">
            <v>7500</v>
          </cell>
          <cell r="N176">
            <v>30495</v>
          </cell>
          <cell r="O176">
            <v>45228</v>
          </cell>
          <cell r="P176">
            <v>4783.6000000000004</v>
          </cell>
          <cell r="Q176">
            <v>0</v>
          </cell>
          <cell r="R176">
            <v>0</v>
          </cell>
          <cell r="S176">
            <v>0</v>
          </cell>
          <cell r="T176">
            <v>21372</v>
          </cell>
          <cell r="U176">
            <v>4028</v>
          </cell>
          <cell r="V176">
            <v>5155</v>
          </cell>
          <cell r="W176">
            <v>19954</v>
          </cell>
          <cell r="X176">
            <v>0</v>
          </cell>
          <cell r="Y176">
            <v>53352</v>
          </cell>
          <cell r="Z176">
            <v>3300.0699999999997</v>
          </cell>
          <cell r="AA176">
            <v>2427819.1999999997</v>
          </cell>
          <cell r="AB176">
            <v>0</v>
          </cell>
          <cell r="AC176">
            <v>-159584.04</v>
          </cell>
          <cell r="AD176">
            <v>2268235.1599999997</v>
          </cell>
          <cell r="AE176">
            <v>380</v>
          </cell>
          <cell r="AF176"/>
        </row>
        <row r="177">
          <cell r="A177">
            <v>531</v>
          </cell>
          <cell r="B177" t="str">
            <v>FernWaters Public Charter School</v>
          </cell>
          <cell r="C177">
            <v>487790.69</v>
          </cell>
          <cell r="D177">
            <v>0</v>
          </cell>
          <cell r="E177">
            <v>25752.98</v>
          </cell>
          <cell r="F177">
            <v>9000</v>
          </cell>
          <cell r="G177">
            <v>6600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4500</v>
          </cell>
          <cell r="N177">
            <v>3761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9649</v>
          </cell>
          <cell r="U177">
            <v>1577</v>
          </cell>
          <cell r="V177">
            <v>2687</v>
          </cell>
          <cell r="W177">
            <v>4315</v>
          </cell>
          <cell r="X177">
            <v>0</v>
          </cell>
          <cell r="Y177">
            <v>19979.599999999999</v>
          </cell>
          <cell r="Z177">
            <v>0</v>
          </cell>
          <cell r="AA177">
            <v>575612.2699999999</v>
          </cell>
          <cell r="AB177">
            <v>0</v>
          </cell>
          <cell r="AC177">
            <v>-25752.98</v>
          </cell>
          <cell r="AD177">
            <v>549859.28999999992</v>
          </cell>
          <cell r="AE177">
            <v>60</v>
          </cell>
          <cell r="AF177"/>
        </row>
        <row r="178">
          <cell r="A178">
            <v>532</v>
          </cell>
          <cell r="B178" t="str">
            <v>Treasure Valley Classical Academy</v>
          </cell>
          <cell r="C178">
            <v>2213496.0499999998</v>
          </cell>
          <cell r="D178">
            <v>0</v>
          </cell>
          <cell r="E178">
            <v>175626.88</v>
          </cell>
          <cell r="F178">
            <v>0</v>
          </cell>
          <cell r="G178">
            <v>0</v>
          </cell>
          <cell r="H178">
            <v>0</v>
          </cell>
          <cell r="I178">
            <v>2092</v>
          </cell>
          <cell r="J178">
            <v>0</v>
          </cell>
          <cell r="K178">
            <v>0</v>
          </cell>
          <cell r="L178">
            <v>0</v>
          </cell>
          <cell r="M178">
            <v>7500</v>
          </cell>
          <cell r="N178">
            <v>25647</v>
          </cell>
          <cell r="O178">
            <v>54405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19246</v>
          </cell>
          <cell r="U178">
            <v>4084</v>
          </cell>
          <cell r="V178">
            <v>5521</v>
          </cell>
          <cell r="W178">
            <v>22458</v>
          </cell>
          <cell r="X178">
            <v>0</v>
          </cell>
          <cell r="Y178">
            <v>56102</v>
          </cell>
          <cell r="Z178">
            <v>20.269999999999996</v>
          </cell>
          <cell r="AA178">
            <v>2586198.1999999997</v>
          </cell>
          <cell r="AB178">
            <v>0</v>
          </cell>
          <cell r="AC178">
            <v>-175626.88</v>
          </cell>
          <cell r="AD178">
            <v>2410571.3199999998</v>
          </cell>
          <cell r="AE178">
            <v>416</v>
          </cell>
          <cell r="AF178"/>
        </row>
        <row r="179">
          <cell r="A179">
            <v>534</v>
          </cell>
          <cell r="B179" t="str">
            <v>Gem Prep: Online</v>
          </cell>
          <cell r="C179">
            <v>3862985.78</v>
          </cell>
          <cell r="D179">
            <v>0</v>
          </cell>
          <cell r="E179">
            <v>52907.25</v>
          </cell>
          <cell r="F179">
            <v>18000</v>
          </cell>
          <cell r="G179">
            <v>2500</v>
          </cell>
          <cell r="H179">
            <v>0</v>
          </cell>
          <cell r="I179">
            <v>209</v>
          </cell>
          <cell r="J179">
            <v>0</v>
          </cell>
          <cell r="K179">
            <v>300</v>
          </cell>
          <cell r="L179">
            <v>0</v>
          </cell>
          <cell r="M179">
            <v>8246</v>
          </cell>
          <cell r="N179">
            <v>21073</v>
          </cell>
          <cell r="O179">
            <v>18353</v>
          </cell>
          <cell r="P179">
            <v>0</v>
          </cell>
          <cell r="Q179">
            <v>0</v>
          </cell>
          <cell r="R179">
            <v>7777</v>
          </cell>
          <cell r="S179">
            <v>0</v>
          </cell>
          <cell r="T179">
            <v>17240</v>
          </cell>
          <cell r="U179">
            <v>8196</v>
          </cell>
          <cell r="V179">
            <v>5904</v>
          </cell>
          <cell r="W179">
            <v>25201</v>
          </cell>
          <cell r="X179">
            <v>0</v>
          </cell>
          <cell r="Y179">
            <v>68337</v>
          </cell>
          <cell r="Z179">
            <v>0.55000000000001137</v>
          </cell>
          <cell r="AA179">
            <v>4117229.5799999996</v>
          </cell>
          <cell r="AB179">
            <v>0</v>
          </cell>
          <cell r="AC179">
            <v>-52907.25</v>
          </cell>
          <cell r="AD179">
            <v>4064322.3299999996</v>
          </cell>
          <cell r="AE179">
            <v>575</v>
          </cell>
          <cell r="AF179"/>
        </row>
        <row r="180">
          <cell r="A180">
            <v>540</v>
          </cell>
          <cell r="B180" t="str">
            <v>Island Park Charter School</v>
          </cell>
          <cell r="C180">
            <v>105325.73</v>
          </cell>
          <cell r="D180">
            <v>0</v>
          </cell>
          <cell r="E180">
            <v>6332.7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4500</v>
          </cell>
          <cell r="N180">
            <v>1017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8446</v>
          </cell>
          <cell r="U180">
            <v>0</v>
          </cell>
          <cell r="V180">
            <v>2000</v>
          </cell>
          <cell r="W180">
            <v>0</v>
          </cell>
          <cell r="X180">
            <v>0</v>
          </cell>
          <cell r="Y180">
            <v>7628</v>
          </cell>
          <cell r="Z180">
            <v>0</v>
          </cell>
          <cell r="AA180">
            <v>135249.43</v>
          </cell>
          <cell r="AB180">
            <v>0</v>
          </cell>
          <cell r="AC180">
            <v>-6332.7</v>
          </cell>
          <cell r="AD180">
            <v>128916.73</v>
          </cell>
          <cell r="AE180">
            <v>15</v>
          </cell>
          <cell r="AF180"/>
        </row>
        <row r="181">
          <cell r="A181">
            <v>544</v>
          </cell>
          <cell r="B181" t="str">
            <v>MOSAIC</v>
          </cell>
          <cell r="C181">
            <v>1206737.96</v>
          </cell>
          <cell r="D181">
            <v>0</v>
          </cell>
          <cell r="E181">
            <v>114410.78</v>
          </cell>
          <cell r="F181">
            <v>0</v>
          </cell>
          <cell r="G181">
            <v>6600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7500</v>
          </cell>
          <cell r="N181">
            <v>14231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14240</v>
          </cell>
          <cell r="U181">
            <v>0</v>
          </cell>
          <cell r="V181">
            <v>2000</v>
          </cell>
          <cell r="W181">
            <v>0</v>
          </cell>
          <cell r="X181">
            <v>0</v>
          </cell>
          <cell r="Y181">
            <v>45592</v>
          </cell>
          <cell r="Z181">
            <v>0</v>
          </cell>
          <cell r="AA181">
            <v>1411311.74</v>
          </cell>
          <cell r="AB181">
            <v>0</v>
          </cell>
          <cell r="AC181">
            <v>-114410.78</v>
          </cell>
          <cell r="AD181">
            <v>1296900.96</v>
          </cell>
          <cell r="AE181">
            <v>271</v>
          </cell>
          <cell r="AF181"/>
        </row>
        <row r="182">
          <cell r="A182">
            <v>550</v>
          </cell>
          <cell r="B182" t="str">
            <v>Doral Academy of Idaho</v>
          </cell>
          <cell r="C182">
            <v>785177.94</v>
          </cell>
          <cell r="D182">
            <v>0</v>
          </cell>
          <cell r="E182">
            <v>62060.46</v>
          </cell>
          <cell r="F182">
            <v>0</v>
          </cell>
          <cell r="G182">
            <v>5700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5013</v>
          </cell>
          <cell r="N182">
            <v>9657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12234</v>
          </cell>
          <cell r="U182">
            <v>0</v>
          </cell>
          <cell r="V182">
            <v>2000</v>
          </cell>
          <cell r="W182">
            <v>0</v>
          </cell>
          <cell r="X182">
            <v>0</v>
          </cell>
          <cell r="Y182">
            <v>36184</v>
          </cell>
          <cell r="Z182">
            <v>0</v>
          </cell>
          <cell r="AA182">
            <v>918026.39999999991</v>
          </cell>
          <cell r="AB182">
            <v>0</v>
          </cell>
          <cell r="AC182">
            <v>-62060.46</v>
          </cell>
          <cell r="AD182">
            <v>855965.94</v>
          </cell>
          <cell r="AE182">
            <v>147</v>
          </cell>
          <cell r="AF182"/>
        </row>
        <row r="183">
          <cell r="A183">
            <v>553</v>
          </cell>
          <cell r="B183" t="str">
            <v>Pinecrest Academy of Idaho</v>
          </cell>
          <cell r="C183">
            <v>627432.98</v>
          </cell>
          <cell r="D183">
            <v>0</v>
          </cell>
          <cell r="E183">
            <v>53616.86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4500</v>
          </cell>
          <cell r="N183">
            <v>9149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12012</v>
          </cell>
          <cell r="U183">
            <v>0</v>
          </cell>
          <cell r="V183">
            <v>2000</v>
          </cell>
          <cell r="W183">
            <v>0</v>
          </cell>
          <cell r="X183">
            <v>0</v>
          </cell>
          <cell r="Y183">
            <v>34849</v>
          </cell>
          <cell r="Z183">
            <v>0</v>
          </cell>
          <cell r="AA183">
            <v>743559.84</v>
          </cell>
          <cell r="AB183">
            <v>0</v>
          </cell>
          <cell r="AC183">
            <v>-53616.86</v>
          </cell>
          <cell r="AD183">
            <v>689942.98</v>
          </cell>
          <cell r="AE183">
            <v>127</v>
          </cell>
          <cell r="AF183"/>
        </row>
        <row r="184">
          <cell r="A184">
            <v>555</v>
          </cell>
          <cell r="B184" t="str">
            <v>COSSA Academy</v>
          </cell>
          <cell r="C184">
            <v>1154085.1399999999</v>
          </cell>
          <cell r="D184">
            <v>0</v>
          </cell>
          <cell r="E184">
            <v>0</v>
          </cell>
          <cell r="F184">
            <v>18000</v>
          </cell>
          <cell r="G184">
            <v>3700</v>
          </cell>
          <cell r="H184">
            <v>0</v>
          </cell>
          <cell r="I184">
            <v>2301</v>
          </cell>
          <cell r="J184">
            <v>0</v>
          </cell>
          <cell r="K184">
            <v>2965</v>
          </cell>
          <cell r="L184">
            <v>0</v>
          </cell>
          <cell r="M184">
            <v>7500</v>
          </cell>
          <cell r="N184">
            <v>13032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13714</v>
          </cell>
          <cell r="U184">
            <v>1774</v>
          </cell>
          <cell r="V184">
            <v>3446</v>
          </cell>
          <cell r="W184">
            <v>9368</v>
          </cell>
          <cell r="X184">
            <v>25030</v>
          </cell>
          <cell r="Y184">
            <v>34905</v>
          </cell>
          <cell r="Z184">
            <v>6170.6599999999989</v>
          </cell>
          <cell r="AA184">
            <v>1295990.7999999998</v>
          </cell>
          <cell r="AB184">
            <v>0</v>
          </cell>
          <cell r="AC184">
            <v>0</v>
          </cell>
          <cell r="AD184">
            <v>1295990.7999999998</v>
          </cell>
          <cell r="AE184">
            <v>128</v>
          </cell>
          <cell r="AF184"/>
        </row>
        <row r="185">
          <cell r="A185">
            <v>559</v>
          </cell>
          <cell r="B185" t="str">
            <v>Thomas Jefferson Charter School</v>
          </cell>
          <cell r="C185">
            <v>2677524.92</v>
          </cell>
          <cell r="D185">
            <v>0</v>
          </cell>
          <cell r="E185">
            <v>153673.51999999999</v>
          </cell>
          <cell r="F185">
            <v>18000</v>
          </cell>
          <cell r="G185">
            <v>0</v>
          </cell>
          <cell r="H185">
            <v>0</v>
          </cell>
          <cell r="I185">
            <v>1883</v>
          </cell>
          <cell r="J185">
            <v>0</v>
          </cell>
          <cell r="K185">
            <v>4400</v>
          </cell>
          <cell r="L185">
            <v>0</v>
          </cell>
          <cell r="M185">
            <v>7500</v>
          </cell>
          <cell r="N185">
            <v>20330</v>
          </cell>
          <cell r="O185">
            <v>13326</v>
          </cell>
          <cell r="P185">
            <v>4783.6000000000004</v>
          </cell>
          <cell r="Q185">
            <v>0</v>
          </cell>
          <cell r="R185">
            <v>34025</v>
          </cell>
          <cell r="S185">
            <v>0</v>
          </cell>
          <cell r="T185">
            <v>16915</v>
          </cell>
          <cell r="U185">
            <v>3211</v>
          </cell>
          <cell r="V185">
            <v>6618</v>
          </cell>
          <cell r="W185">
            <v>28880</v>
          </cell>
          <cell r="X185">
            <v>0</v>
          </cell>
          <cell r="Y185">
            <v>52161</v>
          </cell>
          <cell r="Z185">
            <v>0</v>
          </cell>
          <cell r="AA185">
            <v>3043231.04</v>
          </cell>
          <cell r="AB185">
            <v>0</v>
          </cell>
          <cell r="AC185">
            <v>-153673.51999999999</v>
          </cell>
          <cell r="AD185">
            <v>2889557.52</v>
          </cell>
          <cell r="AE185">
            <v>364</v>
          </cell>
          <cell r="AF185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>
            <v>451</v>
          </cell>
          <cell r="B2">
            <v>1600003</v>
          </cell>
        </row>
        <row r="3">
          <cell r="A3">
            <v>452</v>
          </cell>
          <cell r="B3">
            <v>1600004</v>
          </cell>
        </row>
        <row r="4">
          <cell r="A4">
            <v>453</v>
          </cell>
          <cell r="B4">
            <v>1600005</v>
          </cell>
        </row>
        <row r="5">
          <cell r="A5">
            <v>454</v>
          </cell>
          <cell r="B5">
            <v>1600006</v>
          </cell>
        </row>
        <row r="6">
          <cell r="A6">
            <v>455</v>
          </cell>
          <cell r="B6">
            <v>1600007</v>
          </cell>
        </row>
        <row r="7">
          <cell r="A7">
            <v>456</v>
          </cell>
          <cell r="B7">
            <v>1600008</v>
          </cell>
        </row>
        <row r="8">
          <cell r="A8">
            <v>457</v>
          </cell>
          <cell r="B8">
            <v>1600011</v>
          </cell>
        </row>
        <row r="9">
          <cell r="A9">
            <v>458</v>
          </cell>
          <cell r="B9">
            <v>1600012</v>
          </cell>
        </row>
        <row r="10">
          <cell r="A10">
            <v>460</v>
          </cell>
          <cell r="B10">
            <v>1600014</v>
          </cell>
        </row>
        <row r="11">
          <cell r="A11">
            <v>461</v>
          </cell>
          <cell r="B11">
            <v>1600015</v>
          </cell>
        </row>
        <row r="12">
          <cell r="A12">
            <v>462</v>
          </cell>
          <cell r="B12">
            <v>1600140</v>
          </cell>
        </row>
        <row r="13">
          <cell r="A13">
            <v>463</v>
          </cell>
          <cell r="B13">
            <v>1600141</v>
          </cell>
        </row>
        <row r="14">
          <cell r="A14">
            <v>464</v>
          </cell>
          <cell r="B14">
            <v>1600142</v>
          </cell>
        </row>
        <row r="15">
          <cell r="A15">
            <v>465</v>
          </cell>
          <cell r="B15">
            <v>1600143</v>
          </cell>
        </row>
        <row r="16">
          <cell r="A16">
            <v>466</v>
          </cell>
          <cell r="B16">
            <v>1600144</v>
          </cell>
        </row>
        <row r="17">
          <cell r="A17">
            <v>468</v>
          </cell>
          <cell r="B17">
            <v>1600145</v>
          </cell>
        </row>
        <row r="18">
          <cell r="A18">
            <v>469</v>
          </cell>
          <cell r="B18">
            <v>1600148</v>
          </cell>
        </row>
        <row r="19">
          <cell r="A19">
            <v>470</v>
          </cell>
          <cell r="B19">
            <v>1600149</v>
          </cell>
        </row>
        <row r="20">
          <cell r="A20">
            <v>472</v>
          </cell>
          <cell r="B20">
            <v>1600151</v>
          </cell>
        </row>
        <row r="21">
          <cell r="A21">
            <v>473</v>
          </cell>
          <cell r="B21">
            <v>1600157</v>
          </cell>
        </row>
        <row r="22">
          <cell r="A22">
            <v>474</v>
          </cell>
          <cell r="B22">
            <v>1600154</v>
          </cell>
        </row>
        <row r="23">
          <cell r="A23">
            <v>475</v>
          </cell>
          <cell r="B23">
            <v>1600156</v>
          </cell>
        </row>
        <row r="24">
          <cell r="A24">
            <v>476</v>
          </cell>
          <cell r="B24">
            <v>1600155</v>
          </cell>
        </row>
        <row r="25">
          <cell r="A25">
            <v>477</v>
          </cell>
          <cell r="B25">
            <v>1600153</v>
          </cell>
        </row>
        <row r="26">
          <cell r="A26">
            <v>478</v>
          </cell>
          <cell r="B26">
            <v>1600158</v>
          </cell>
        </row>
        <row r="27">
          <cell r="A27">
            <v>479</v>
          </cell>
          <cell r="B27">
            <v>1600159</v>
          </cell>
        </row>
        <row r="28">
          <cell r="A28">
            <v>480</v>
          </cell>
          <cell r="B28">
            <v>1600160</v>
          </cell>
        </row>
        <row r="29">
          <cell r="A29">
            <v>481</v>
          </cell>
          <cell r="B29">
            <v>1600161</v>
          </cell>
        </row>
        <row r="30">
          <cell r="A30">
            <v>482</v>
          </cell>
          <cell r="B30">
            <v>1600162</v>
          </cell>
        </row>
        <row r="31">
          <cell r="A31">
            <v>483</v>
          </cell>
          <cell r="B31">
            <v>1600163</v>
          </cell>
        </row>
        <row r="32">
          <cell r="A32">
            <v>485</v>
          </cell>
          <cell r="B32">
            <v>1600169</v>
          </cell>
        </row>
        <row r="33">
          <cell r="A33">
            <v>486</v>
          </cell>
          <cell r="B33">
            <v>1600170</v>
          </cell>
        </row>
        <row r="34">
          <cell r="A34">
            <v>487</v>
          </cell>
          <cell r="B34">
            <v>1600165</v>
          </cell>
        </row>
        <row r="35">
          <cell r="A35">
            <v>488</v>
          </cell>
          <cell r="B35">
            <v>1600166</v>
          </cell>
        </row>
        <row r="36">
          <cell r="A36">
            <v>489</v>
          </cell>
          <cell r="B36">
            <v>1600171</v>
          </cell>
        </row>
        <row r="37">
          <cell r="A37">
            <v>491</v>
          </cell>
          <cell r="B37">
            <v>1600173</v>
          </cell>
        </row>
        <row r="38">
          <cell r="A38">
            <v>492</v>
          </cell>
          <cell r="B38">
            <v>1600195</v>
          </cell>
        </row>
        <row r="39">
          <cell r="A39">
            <v>493</v>
          </cell>
          <cell r="B39">
            <v>1600174</v>
          </cell>
        </row>
        <row r="40">
          <cell r="A40">
            <v>494</v>
          </cell>
          <cell r="B40">
            <v>1600176</v>
          </cell>
        </row>
        <row r="41">
          <cell r="A41">
            <v>495</v>
          </cell>
          <cell r="B41">
            <v>1600175</v>
          </cell>
        </row>
        <row r="42">
          <cell r="A42">
            <v>496</v>
          </cell>
          <cell r="B42">
            <v>1600177</v>
          </cell>
        </row>
        <row r="43">
          <cell r="A43">
            <v>497</v>
          </cell>
          <cell r="B43">
            <v>1600183</v>
          </cell>
        </row>
        <row r="44">
          <cell r="A44">
            <v>498</v>
          </cell>
          <cell r="B44">
            <v>1600179</v>
          </cell>
        </row>
        <row r="45">
          <cell r="A45">
            <v>499</v>
          </cell>
          <cell r="B45">
            <v>1600181</v>
          </cell>
        </row>
        <row r="46">
          <cell r="A46">
            <v>508</v>
          </cell>
          <cell r="B46">
            <v>1600184</v>
          </cell>
        </row>
        <row r="47">
          <cell r="A47">
            <v>511</v>
          </cell>
          <cell r="B47">
            <v>1600178</v>
          </cell>
        </row>
        <row r="48">
          <cell r="A48">
            <v>513</v>
          </cell>
          <cell r="B48">
            <v>1600182</v>
          </cell>
        </row>
        <row r="49">
          <cell r="A49">
            <v>523</v>
          </cell>
          <cell r="B49">
            <v>1600189</v>
          </cell>
        </row>
        <row r="50">
          <cell r="A50">
            <v>528</v>
          </cell>
          <cell r="B50">
            <v>1600190</v>
          </cell>
        </row>
        <row r="51">
          <cell r="A51">
            <v>531</v>
          </cell>
          <cell r="B51">
            <v>1600186</v>
          </cell>
        </row>
        <row r="52">
          <cell r="A52">
            <v>532</v>
          </cell>
          <cell r="B52">
            <v>1600188</v>
          </cell>
        </row>
        <row r="53">
          <cell r="A53">
            <v>534</v>
          </cell>
          <cell r="B53">
            <v>1600172</v>
          </cell>
        </row>
        <row r="54">
          <cell r="A54">
            <v>535</v>
          </cell>
          <cell r="B54">
            <v>12200</v>
          </cell>
        </row>
        <row r="55">
          <cell r="A55">
            <v>536</v>
          </cell>
          <cell r="B55">
            <v>1600193</v>
          </cell>
        </row>
        <row r="56">
          <cell r="A56">
            <v>537</v>
          </cell>
          <cell r="B56">
            <v>5900097</v>
          </cell>
        </row>
        <row r="57">
          <cell r="A57">
            <v>540</v>
          </cell>
          <cell r="B57">
            <v>1600192</v>
          </cell>
        </row>
        <row r="58">
          <cell r="A58">
            <v>544</v>
          </cell>
          <cell r="B58">
            <v>1600191</v>
          </cell>
        </row>
        <row r="59">
          <cell r="A59">
            <v>549</v>
          </cell>
          <cell r="B59">
            <v>1600196</v>
          </cell>
        </row>
        <row r="60">
          <cell r="A60">
            <v>550</v>
          </cell>
          <cell r="B60">
            <v>1600197</v>
          </cell>
        </row>
        <row r="61">
          <cell r="A61">
            <v>553</v>
          </cell>
          <cell r="B61">
            <v>1600198</v>
          </cell>
        </row>
        <row r="62">
          <cell r="A62">
            <v>555</v>
          </cell>
          <cell r="B62">
            <v>1600152</v>
          </cell>
        </row>
        <row r="63">
          <cell r="A63">
            <v>559</v>
          </cell>
          <cell r="B63">
            <v>1600194</v>
          </cell>
        </row>
        <row r="64">
          <cell r="A64">
            <v>596</v>
          </cell>
          <cell r="B64">
            <v>1603511</v>
          </cell>
        </row>
        <row r="65">
          <cell r="A65">
            <v>641</v>
          </cell>
          <cell r="B65">
            <v>1600167</v>
          </cell>
        </row>
        <row r="66">
          <cell r="A66">
            <v>671</v>
          </cell>
          <cell r="B66">
            <v>1600017</v>
          </cell>
        </row>
        <row r="67">
          <cell r="A67">
            <v>709</v>
          </cell>
          <cell r="B67">
            <v>1600016</v>
          </cell>
        </row>
        <row r="68">
          <cell r="A68">
            <v>771</v>
          </cell>
          <cell r="B68">
            <v>1600187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E1B14-B892-4860-9CAC-2EB6C3A9AEF2}">
  <sheetPr>
    <tabColor rgb="FF92D050"/>
  </sheetPr>
  <dimension ref="A1:DZ199"/>
  <sheetViews>
    <sheetView tabSelected="1" topLeftCell="R1" zoomScale="98" zoomScaleNormal="98" workbookViewId="0">
      <selection activeCell="AB6" sqref="AB6"/>
    </sheetView>
  </sheetViews>
  <sheetFormatPr defaultRowHeight="15" x14ac:dyDescent="0.25"/>
  <cols>
    <col min="1" max="1" width="10.28515625" style="75" customWidth="1"/>
    <col min="3" max="3" width="27.5703125" customWidth="1"/>
    <col min="4" max="4" width="12.85546875" style="2" customWidth="1"/>
    <col min="5" max="5" width="15" style="3" customWidth="1"/>
    <col min="6" max="6" width="2.28515625" customWidth="1"/>
    <col min="7" max="10" width="16.5703125" customWidth="1"/>
    <col min="11" max="11" width="1.5703125" customWidth="1"/>
    <col min="12" max="13" width="16.5703125" customWidth="1"/>
    <col min="14" max="14" width="16" customWidth="1"/>
    <col min="15" max="15" width="1.85546875" style="1" customWidth="1"/>
    <col min="16" max="16" width="19.42578125" style="1" customWidth="1"/>
    <col min="17" max="17" width="19.140625" style="1" customWidth="1"/>
    <col min="18" max="18" width="15.85546875" style="1" customWidth="1"/>
    <col min="19" max="19" width="1.7109375" customWidth="1"/>
    <col min="20" max="20" width="18.140625" customWidth="1"/>
    <col min="21" max="21" width="19.140625" customWidth="1"/>
    <col min="22" max="22" width="20.42578125" customWidth="1"/>
    <col min="23" max="23" width="1.7109375" style="1" customWidth="1"/>
    <col min="24" max="26" width="18.140625" style="1" customWidth="1"/>
    <col min="27" max="28" width="13" style="1" bestFit="1" customWidth="1"/>
    <col min="29" max="130" width="9.140625" style="1"/>
  </cols>
  <sheetData>
    <row r="1" spans="1:130" ht="28.5" customHeight="1" x14ac:dyDescent="0.45">
      <c r="A1" s="97" t="s">
        <v>213</v>
      </c>
      <c r="B1" s="98"/>
      <c r="C1" s="98"/>
      <c r="G1" s="96" t="s">
        <v>0</v>
      </c>
      <c r="H1" s="96"/>
      <c r="I1" s="96"/>
      <c r="J1" s="96"/>
      <c r="L1" s="96" t="s">
        <v>1</v>
      </c>
      <c r="M1" s="96"/>
      <c r="N1" s="96"/>
      <c r="O1" s="96" t="s">
        <v>2</v>
      </c>
      <c r="P1" s="96"/>
      <c r="Q1" s="96"/>
      <c r="R1" s="96"/>
      <c r="T1" s="96" t="s">
        <v>3</v>
      </c>
      <c r="U1" s="96"/>
      <c r="V1" s="96"/>
      <c r="X1" s="96" t="s">
        <v>214</v>
      </c>
      <c r="Y1" s="96"/>
      <c r="Z1" s="96"/>
    </row>
    <row r="2" spans="1:130" ht="28.5" customHeight="1" x14ac:dyDescent="0.45">
      <c r="A2" s="97"/>
      <c r="B2" s="98"/>
      <c r="C2" s="98"/>
      <c r="G2" s="99" t="s">
        <v>212</v>
      </c>
      <c r="H2" s="99"/>
      <c r="I2" s="99"/>
      <c r="J2" s="99"/>
      <c r="L2" s="96" t="s">
        <v>4</v>
      </c>
      <c r="M2" s="96"/>
      <c r="N2" s="96"/>
      <c r="P2" s="96" t="s">
        <v>5</v>
      </c>
      <c r="Q2" s="96"/>
      <c r="R2" s="96"/>
      <c r="T2" s="96" t="s">
        <v>6</v>
      </c>
      <c r="U2" s="96"/>
      <c r="V2" s="96"/>
      <c r="X2" s="96" t="s">
        <v>215</v>
      </c>
      <c r="Y2" s="96"/>
      <c r="Z2" s="96"/>
    </row>
    <row r="3" spans="1:130" s="5" customFormat="1" ht="31.5" customHeight="1" x14ac:dyDescent="0.25">
      <c r="A3" s="92"/>
      <c r="B3" s="92"/>
      <c r="C3" s="92"/>
      <c r="D3" s="4"/>
      <c r="E3" s="4"/>
      <c r="I3" s="6" t="s">
        <v>7</v>
      </c>
      <c r="J3" s="6" t="s">
        <v>8</v>
      </c>
      <c r="N3" s="6" t="s">
        <v>9</v>
      </c>
      <c r="O3" s="7"/>
      <c r="P3" s="7"/>
      <c r="Q3" s="7"/>
      <c r="R3" s="6" t="s">
        <v>10</v>
      </c>
      <c r="T3" s="7"/>
      <c r="U3" s="7"/>
      <c r="V3" s="6" t="s">
        <v>11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</row>
    <row r="4" spans="1:130" s="16" customFormat="1" ht="79.5" customHeight="1" x14ac:dyDescent="0.25">
      <c r="A4" s="93"/>
      <c r="B4" s="93"/>
      <c r="C4" s="93"/>
      <c r="D4" s="8" t="s">
        <v>12</v>
      </c>
      <c r="E4" s="9" t="s">
        <v>13</v>
      </c>
      <c r="F4" s="10"/>
      <c r="G4" s="11" t="s">
        <v>14</v>
      </c>
      <c r="H4" s="11" t="s">
        <v>15</v>
      </c>
      <c r="I4" s="11" t="s">
        <v>16</v>
      </c>
      <c r="J4" s="11" t="s">
        <v>17</v>
      </c>
      <c r="K4" s="10"/>
      <c r="L4" s="11" t="s">
        <v>14</v>
      </c>
      <c r="M4" s="11" t="s">
        <v>18</v>
      </c>
      <c r="N4" s="12" t="s">
        <v>19</v>
      </c>
      <c r="O4" s="13"/>
      <c r="P4" s="14" t="s">
        <v>14</v>
      </c>
      <c r="Q4" s="14" t="s">
        <v>20</v>
      </c>
      <c r="R4" s="15" t="s">
        <v>21</v>
      </c>
      <c r="T4" s="86" t="s">
        <v>14</v>
      </c>
      <c r="U4" s="86" t="s">
        <v>22</v>
      </c>
      <c r="V4" s="85" t="s">
        <v>23</v>
      </c>
      <c r="W4" s="17"/>
      <c r="X4" s="100" t="s">
        <v>216</v>
      </c>
      <c r="Y4" s="100" t="s">
        <v>219</v>
      </c>
      <c r="Z4" s="101" t="s">
        <v>220</v>
      </c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</row>
    <row r="5" spans="1:130" s="18" customFormat="1" x14ac:dyDescent="0.25">
      <c r="A5" s="94"/>
      <c r="B5" s="95"/>
      <c r="C5" s="95"/>
      <c r="E5" s="19">
        <v>2019</v>
      </c>
      <c r="G5" s="18">
        <f>SUM(G7:G185)</f>
        <v>305862</v>
      </c>
      <c r="I5" s="18">
        <f>H51*50%</f>
        <v>125711.5</v>
      </c>
      <c r="J5" s="18">
        <f>H51*20%</f>
        <v>50284.600000000006</v>
      </c>
      <c r="L5" s="18">
        <f>SUM(L7:L195)</f>
        <v>305862</v>
      </c>
      <c r="M5" s="18">
        <f>SUM(M7:M195)</f>
        <v>1814806295.8899992</v>
      </c>
      <c r="P5" s="18">
        <f>SUM(P7:P195)</f>
        <v>308218</v>
      </c>
      <c r="Q5" s="18">
        <f>SUM(Q7:Q185)</f>
        <v>1909176366.8399987</v>
      </c>
      <c r="T5" s="18">
        <f>SUM(T7:T185)</f>
        <v>314654</v>
      </c>
      <c r="U5" s="18">
        <f>SUM(U7:U185)</f>
        <v>1927176378.7600007</v>
      </c>
      <c r="X5" s="18">
        <f>SUM(X7:X185)</f>
        <v>297209</v>
      </c>
      <c r="Y5" s="18">
        <f>SUM(Y7:Y185)</f>
        <v>1983145335.6832991</v>
      </c>
    </row>
    <row r="6" spans="1:130" s="23" customFormat="1" ht="92.25" customHeight="1" x14ac:dyDescent="0.25">
      <c r="A6" s="10" t="s">
        <v>209</v>
      </c>
      <c r="B6" s="20" t="s">
        <v>210</v>
      </c>
      <c r="C6" s="20" t="s">
        <v>211</v>
      </c>
      <c r="D6" s="21" t="s">
        <v>24</v>
      </c>
      <c r="E6" s="22" t="s">
        <v>25</v>
      </c>
      <c r="G6" s="24" t="s">
        <v>26</v>
      </c>
      <c r="H6" s="25"/>
      <c r="I6" s="26"/>
      <c r="J6" s="26"/>
      <c r="L6" s="24" t="s">
        <v>26</v>
      </c>
      <c r="M6" s="25"/>
      <c r="N6" s="25"/>
      <c r="O6" s="27"/>
      <c r="P6" s="24" t="s">
        <v>27</v>
      </c>
      <c r="Q6" s="28"/>
      <c r="R6" s="29"/>
      <c r="T6" s="24" t="s">
        <v>208</v>
      </c>
      <c r="U6" s="30"/>
      <c r="V6" s="31"/>
      <c r="W6" s="32"/>
      <c r="X6" s="24" t="s">
        <v>217</v>
      </c>
      <c r="Y6" s="82"/>
      <c r="Z6" s="8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</row>
    <row r="7" spans="1:130" s="33" customFormat="1" x14ac:dyDescent="0.25">
      <c r="A7" s="72">
        <v>391</v>
      </c>
      <c r="B7" s="33">
        <v>1601650</v>
      </c>
      <c r="C7" s="33" t="s">
        <v>28</v>
      </c>
      <c r="D7" s="34">
        <v>0.24373040752351097</v>
      </c>
      <c r="E7" s="35">
        <v>0.24299999999999999</v>
      </c>
      <c r="G7" s="36">
        <f>IFERROR(VLOOKUP(A7,'[1]Historical Fall Enrollment'!$A$8:$G$193,7,FALSE),0)</f>
        <v>1114</v>
      </c>
      <c r="H7" s="36">
        <f t="shared" ref="H7:H51" si="0">H6+G7</f>
        <v>1114</v>
      </c>
      <c r="I7" s="37" t="str">
        <f t="shared" ref="I7:I51" si="1">IF(H7&lt;$I$5, "yes", "no")</f>
        <v>yes</v>
      </c>
      <c r="J7" s="37" t="str">
        <f t="shared" ref="J7:J51" si="2">IF(H7&lt;$J$5, "yes", "no")</f>
        <v>yes</v>
      </c>
      <c r="L7" s="36">
        <f t="shared" ref="L7:L51" si="3">G7</f>
        <v>1114</v>
      </c>
      <c r="M7" s="38">
        <f>IFERROR(VLOOKUP(A7,'[1]18-19 SF Pym JO'!$A$3:$AF$175,32,FALSE),0)</f>
        <v>7045244.2999999998</v>
      </c>
      <c r="N7" s="39">
        <f t="shared" ref="N7:N51" si="4">IFERROR(M7/L7,0)</f>
        <v>6324.2767504488329</v>
      </c>
      <c r="O7" s="40"/>
      <c r="P7" s="41">
        <f>IFERROR(VLOOKUP(A7,'[1]Historical Fall Enrollment'!$A$8:$E$193,5,FALSE),0)</f>
        <v>1022</v>
      </c>
      <c r="Q7" s="42">
        <f>IFERROR(VLOOKUP(A7,'[1]20-21 SF pym AM'!$A$4:$AF$185,30,FALSE),0)</f>
        <v>6827833.5</v>
      </c>
      <c r="R7" s="42">
        <f t="shared" ref="R7:R51" si="5">IFERROR(Q7/P7,0)</f>
        <v>6680.8546966731901</v>
      </c>
      <c r="T7" s="77">
        <v>1157</v>
      </c>
      <c r="U7" s="78">
        <v>7348307.9099999992</v>
      </c>
      <c r="V7" s="79">
        <v>6351.1736473638712</v>
      </c>
      <c r="W7" s="43"/>
      <c r="X7" s="83">
        <v>1181</v>
      </c>
      <c r="Y7" s="87">
        <v>8156621.7800999992</v>
      </c>
      <c r="Z7" s="90">
        <v>6906.5383404741733</v>
      </c>
      <c r="AA7" s="89"/>
      <c r="AB7" s="89"/>
      <c r="AC7" s="89"/>
      <c r="AD7" s="89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</row>
    <row r="8" spans="1:130" s="33" customFormat="1" x14ac:dyDescent="0.25">
      <c r="A8" s="72">
        <v>171</v>
      </c>
      <c r="B8" s="33">
        <v>1602520</v>
      </c>
      <c r="C8" s="33" t="s">
        <v>29</v>
      </c>
      <c r="D8" s="34">
        <v>0.22865853658536586</v>
      </c>
      <c r="E8" s="35">
        <v>0.22689558797793447</v>
      </c>
      <c r="G8" s="36">
        <f>IFERROR(VLOOKUP(A8,'[1]Historical Fall Enrollment'!$A$8:$G$193,7,FALSE),0)</f>
        <v>1164</v>
      </c>
      <c r="H8" s="36">
        <f t="shared" si="0"/>
        <v>2278</v>
      </c>
      <c r="I8" s="37" t="str">
        <f t="shared" si="1"/>
        <v>yes</v>
      </c>
      <c r="J8" s="37" t="str">
        <f t="shared" si="2"/>
        <v>yes</v>
      </c>
      <c r="L8" s="36">
        <f t="shared" si="3"/>
        <v>1164</v>
      </c>
      <c r="M8" s="38">
        <f>IFERROR(VLOOKUP(A8,'[1]18-19 SF Pym JO'!$A$3:$AF$175,32,FALSE),0)</f>
        <v>9714687.0199999996</v>
      </c>
      <c r="N8" s="39">
        <f t="shared" si="4"/>
        <v>8345.951048109966</v>
      </c>
      <c r="O8" s="40"/>
      <c r="P8" s="41">
        <f>IFERROR(VLOOKUP(A8,'[1]Historical Fall Enrollment'!$A$8:$E$193,5,FALSE),0)</f>
        <v>1028</v>
      </c>
      <c r="Q8" s="42">
        <f>IFERROR(VLOOKUP(A8,'[1]20-21 SF pym AM'!$A$4:$AF$185,30,FALSE),0)</f>
        <v>9077332.5399999991</v>
      </c>
      <c r="R8" s="42">
        <f t="shared" si="5"/>
        <v>8830.0900194552523</v>
      </c>
      <c r="T8" s="77">
        <v>1054</v>
      </c>
      <c r="U8" s="78">
        <v>9590235.2000000011</v>
      </c>
      <c r="V8" s="79">
        <v>9098.8948766603426</v>
      </c>
      <c r="W8" s="43"/>
      <c r="X8" s="83">
        <v>1076</v>
      </c>
      <c r="Y8" s="87">
        <v>10645161.072000001</v>
      </c>
      <c r="Z8" s="90">
        <v>9893.2723717472127</v>
      </c>
      <c r="AB8" s="89"/>
      <c r="AC8" s="89"/>
      <c r="AD8" s="89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</row>
    <row r="9" spans="1:130" s="33" customFormat="1" x14ac:dyDescent="0.25">
      <c r="A9" s="72">
        <v>101</v>
      </c>
      <c r="B9" s="33">
        <v>1600420</v>
      </c>
      <c r="C9" s="33" t="s">
        <v>30</v>
      </c>
      <c r="D9" s="34">
        <v>0.21361618154908732</v>
      </c>
      <c r="E9" s="35">
        <v>0.21061036368456834</v>
      </c>
      <c r="G9" s="36">
        <f>IFERROR(VLOOKUP(A9,'[1]Historical Fall Enrollment'!$A$8:$G$193,7,FALSE),0)</f>
        <v>1454</v>
      </c>
      <c r="H9" s="36">
        <f t="shared" si="0"/>
        <v>3732</v>
      </c>
      <c r="I9" s="37" t="str">
        <f t="shared" si="1"/>
        <v>yes</v>
      </c>
      <c r="J9" s="37" t="str">
        <f t="shared" si="2"/>
        <v>yes</v>
      </c>
      <c r="L9" s="36">
        <f t="shared" si="3"/>
        <v>1454</v>
      </c>
      <c r="M9" s="38">
        <f>IFERROR(VLOOKUP(A9,'[1]18-19 SF Pym JO'!$A$3:$AF$175,32,FALSE),0)</f>
        <v>8743278.959999999</v>
      </c>
      <c r="N9" s="39">
        <f t="shared" si="4"/>
        <v>6013.2592572214571</v>
      </c>
      <c r="O9" s="40"/>
      <c r="P9" s="41">
        <f>IFERROR(VLOOKUP(A9,'[1]Historical Fall Enrollment'!$A$8:$E$193,5,FALSE),0)</f>
        <v>1328</v>
      </c>
      <c r="Q9" s="42">
        <f>IFERROR(VLOOKUP(A9,'[1]20-21 SF pym AM'!$A$4:$AF$185,30,FALSE),0)</f>
        <v>8470687.7299999986</v>
      </c>
      <c r="R9" s="42">
        <f t="shared" si="5"/>
        <v>6378.5299171686738</v>
      </c>
      <c r="T9" s="77">
        <v>1437</v>
      </c>
      <c r="U9" s="78">
        <v>8954072.75</v>
      </c>
      <c r="V9" s="79">
        <v>6231.087508698678</v>
      </c>
      <c r="W9" s="43"/>
      <c r="X9" s="83">
        <v>1466</v>
      </c>
      <c r="Y9" s="87">
        <v>9939020.7524999995</v>
      </c>
      <c r="Z9" s="90">
        <v>6779.6867343110498</v>
      </c>
      <c r="AA9" s="89"/>
      <c r="AB9" s="89"/>
      <c r="AC9" s="89"/>
      <c r="AD9" s="89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0" s="33" customFormat="1" x14ac:dyDescent="0.25">
      <c r="A10" s="72">
        <v>371</v>
      </c>
      <c r="B10" s="33">
        <v>1602580</v>
      </c>
      <c r="C10" s="33" t="s">
        <v>31</v>
      </c>
      <c r="D10" s="34">
        <v>0.1849680170575693</v>
      </c>
      <c r="E10" s="35">
        <v>0.18784091421163185</v>
      </c>
      <c r="G10" s="36">
        <f>IFERROR(VLOOKUP(A10,'[1]Historical Fall Enrollment'!$A$8:$G$193,7,FALSE),0)</f>
        <v>1556</v>
      </c>
      <c r="H10" s="36">
        <f t="shared" si="0"/>
        <v>5288</v>
      </c>
      <c r="I10" s="37" t="str">
        <f t="shared" si="1"/>
        <v>yes</v>
      </c>
      <c r="J10" s="37" t="str">
        <f t="shared" si="2"/>
        <v>yes</v>
      </c>
      <c r="L10" s="36">
        <f t="shared" si="3"/>
        <v>1556</v>
      </c>
      <c r="M10" s="38">
        <f>IFERROR(VLOOKUP(A10,'[1]18-19 SF Pym JO'!$A$3:$AF$175,32,FALSE),0)</f>
        <v>9046976.4199999999</v>
      </c>
      <c r="N10" s="39">
        <f t="shared" si="4"/>
        <v>5814.252197943445</v>
      </c>
      <c r="O10" s="40"/>
      <c r="P10" s="41">
        <f>IFERROR(VLOOKUP(A10,'[1]Historical Fall Enrollment'!$A$8:$E$193,5,FALSE),0)</f>
        <v>1288</v>
      </c>
      <c r="Q10" s="42">
        <f>IFERROR(VLOOKUP(A10,'[1]20-21 SF pym AM'!$A$4:$AF$185,30,FALSE),0)</f>
        <v>8174670.5300000003</v>
      </c>
      <c r="R10" s="42">
        <f t="shared" si="5"/>
        <v>6346.7938897515533</v>
      </c>
      <c r="T10" s="77">
        <v>1326</v>
      </c>
      <c r="U10" s="78">
        <v>8261767.8700000001</v>
      </c>
      <c r="V10" s="79">
        <v>6230.5941704374054</v>
      </c>
      <c r="W10" s="43"/>
      <c r="X10" s="83">
        <v>1353</v>
      </c>
      <c r="Y10" s="87">
        <v>9170562.3356999997</v>
      </c>
      <c r="Z10" s="90">
        <v>6777.9470330376935</v>
      </c>
      <c r="AA10" s="89"/>
      <c r="AB10" s="89"/>
      <c r="AC10" s="89"/>
      <c r="AD10" s="89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</row>
    <row r="11" spans="1:130" s="33" customFormat="1" x14ac:dyDescent="0.25">
      <c r="A11" s="72">
        <v>452</v>
      </c>
      <c r="B11" s="33">
        <f>VLOOKUP(A11,'[1]Bldg - SLDS Admin LEA'!$A$2:$B$68,2, FALSE)</f>
        <v>1600004</v>
      </c>
      <c r="C11" s="33" t="s">
        <v>32</v>
      </c>
      <c r="D11" s="34">
        <v>0</v>
      </c>
      <c r="E11" s="35">
        <v>0.17680411512244645</v>
      </c>
      <c r="G11" s="36">
        <f>IFERROR(VLOOKUP(A11,'[1]Historical Fall Enrollment'!$A$8:$G$193,7,FALSE),0)</f>
        <v>1862</v>
      </c>
      <c r="H11" s="36">
        <f t="shared" si="0"/>
        <v>7150</v>
      </c>
      <c r="I11" s="37" t="str">
        <f t="shared" si="1"/>
        <v>yes</v>
      </c>
      <c r="J11" s="37" t="str">
        <f t="shared" si="2"/>
        <v>yes</v>
      </c>
      <c r="L11" s="36">
        <f t="shared" si="3"/>
        <v>1862</v>
      </c>
      <c r="M11" s="38">
        <f>IFERROR(VLOOKUP(A11,'[1]18-19 SF Pym JO'!$A$3:$AF$175,32,FALSE),0)</f>
        <v>11524830.470000001</v>
      </c>
      <c r="N11" s="39">
        <f t="shared" si="4"/>
        <v>6189.4900483351239</v>
      </c>
      <c r="O11" s="40"/>
      <c r="P11" s="41">
        <f>IFERROR(VLOOKUP(A11,'[1]Historical Fall Enrollment'!$A$8:$E$193,5,FALSE),0)</f>
        <v>3818</v>
      </c>
      <c r="Q11" s="42">
        <f>IFERROR(VLOOKUP(A11,'[1]20-21 SF pym AM'!$A$4:$AF$185,30,FALSE),0)</f>
        <v>22530399.59</v>
      </c>
      <c r="R11" s="42">
        <f t="shared" si="5"/>
        <v>5901.0999449973806</v>
      </c>
      <c r="T11" s="77">
        <v>2139</v>
      </c>
      <c r="U11" s="78">
        <v>14395358.85</v>
      </c>
      <c r="V11" s="79">
        <v>6729.9480364656383</v>
      </c>
      <c r="W11" s="43"/>
      <c r="X11" s="83">
        <v>2182</v>
      </c>
      <c r="Y11" s="87">
        <v>15978848.3235</v>
      </c>
      <c r="Z11" s="90">
        <v>7323.0285625572869</v>
      </c>
      <c r="AA11" s="89"/>
      <c r="AB11" s="89"/>
      <c r="AC11" s="89"/>
      <c r="AD11" s="89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</row>
    <row r="12" spans="1:130" s="33" customFormat="1" x14ac:dyDescent="0.25">
      <c r="A12" s="72">
        <v>84</v>
      </c>
      <c r="B12" s="33">
        <v>1600002</v>
      </c>
      <c r="C12" s="33" t="s">
        <v>33</v>
      </c>
      <c r="D12" s="34">
        <v>0.17904481380180939</v>
      </c>
      <c r="E12" s="35">
        <v>0.17549999999999999</v>
      </c>
      <c r="G12" s="36">
        <f>IFERROR(VLOOKUP(A12,'[1]Historical Fall Enrollment'!$A$8:$G$193,7,FALSE),0)</f>
        <v>3820</v>
      </c>
      <c r="H12" s="36">
        <f t="shared" si="0"/>
        <v>10970</v>
      </c>
      <c r="I12" s="37" t="str">
        <f t="shared" si="1"/>
        <v>yes</v>
      </c>
      <c r="J12" s="37" t="str">
        <f t="shared" si="2"/>
        <v>yes</v>
      </c>
      <c r="L12" s="36">
        <f t="shared" si="3"/>
        <v>3820</v>
      </c>
      <c r="M12" s="38">
        <f>IFERROR(VLOOKUP(A12,'[1]18-19 SF Pym JO'!$A$3:$AF$175,32,FALSE),0)</f>
        <v>22542609.050000004</v>
      </c>
      <c r="N12" s="39">
        <f t="shared" si="4"/>
        <v>5901.206557591624</v>
      </c>
      <c r="O12" s="40"/>
      <c r="P12" s="41">
        <f>IFERROR(VLOOKUP(A12,'[1]Historical Fall Enrollment'!$A$8:$E$193,5,FALSE),0)</f>
        <v>3499</v>
      </c>
      <c r="Q12" s="42">
        <f>IFERROR(VLOOKUP(A12,'[1]20-21 SF pym AM'!$A$4:$AF$185,30,FALSE),0)</f>
        <v>22569093.780000001</v>
      </c>
      <c r="R12" s="42">
        <f t="shared" si="5"/>
        <v>6450.1554101171769</v>
      </c>
      <c r="T12" s="77">
        <v>3823</v>
      </c>
      <c r="U12" s="78">
        <v>24335216.719999999</v>
      </c>
      <c r="V12" s="79">
        <v>6365.4765158252676</v>
      </c>
      <c r="W12" s="43"/>
      <c r="X12" s="83">
        <v>3900</v>
      </c>
      <c r="Y12" s="87">
        <v>27012090.5592</v>
      </c>
      <c r="Z12" s="90">
        <v>6926.1770664615387</v>
      </c>
      <c r="AA12" s="89"/>
      <c r="AB12" s="89"/>
      <c r="AC12" s="89"/>
      <c r="AD12" s="89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</row>
    <row r="13" spans="1:130" s="33" customFormat="1" x14ac:dyDescent="0.25">
      <c r="A13" s="72">
        <v>221</v>
      </c>
      <c r="B13" s="33">
        <v>1601020</v>
      </c>
      <c r="C13" s="33" t="s">
        <v>34</v>
      </c>
      <c r="D13" s="34">
        <v>0.16551950180268765</v>
      </c>
      <c r="E13" s="35">
        <v>0.1666</v>
      </c>
      <c r="G13" s="36">
        <f>IFERROR(VLOOKUP(A13,'[1]Historical Fall Enrollment'!$A$8:$G$193,7,FALSE),0)</f>
        <v>2450</v>
      </c>
      <c r="H13" s="36">
        <f t="shared" si="0"/>
        <v>13420</v>
      </c>
      <c r="I13" s="37" t="str">
        <f t="shared" si="1"/>
        <v>yes</v>
      </c>
      <c r="J13" s="37" t="str">
        <f t="shared" si="2"/>
        <v>yes</v>
      </c>
      <c r="L13" s="36">
        <f t="shared" si="3"/>
        <v>2450</v>
      </c>
      <c r="M13" s="38">
        <f>IFERROR(VLOOKUP(A13,'[1]18-19 SF Pym JO'!$A$3:$AF$175,32,FALSE),0)</f>
        <v>15027426.59</v>
      </c>
      <c r="N13" s="39">
        <f t="shared" si="4"/>
        <v>6133.6435061224493</v>
      </c>
      <c r="O13" s="40"/>
      <c r="P13" s="41">
        <f>IFERROR(VLOOKUP(A13,'[1]Historical Fall Enrollment'!$A$8:$E$193,5,FALSE),0)</f>
        <v>2479</v>
      </c>
      <c r="Q13" s="42">
        <f>IFERROR(VLOOKUP(A13,'[1]20-21 SF pym AM'!$A$4:$AF$185,30,FALSE),0)</f>
        <v>14993276.26</v>
      </c>
      <c r="R13" s="42">
        <f t="shared" si="5"/>
        <v>6048.1146672045179</v>
      </c>
      <c r="T13" s="77">
        <v>2590</v>
      </c>
      <c r="U13" s="78">
        <v>15123168.639999999</v>
      </c>
      <c r="V13" s="79">
        <v>5839.0612509652501</v>
      </c>
      <c r="W13" s="43"/>
      <c r="X13" s="83">
        <v>2642</v>
      </c>
      <c r="Y13" s="87">
        <v>16786717.190399997</v>
      </c>
      <c r="Z13" s="90">
        <v>6353.7915179409529</v>
      </c>
      <c r="AA13" s="89"/>
      <c r="AB13" s="89"/>
      <c r="AC13" s="89"/>
      <c r="AD13" s="89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</row>
    <row r="14" spans="1:130" s="33" customFormat="1" x14ac:dyDescent="0.25">
      <c r="A14" s="72">
        <v>215</v>
      </c>
      <c r="B14" s="33">
        <v>1601110</v>
      </c>
      <c r="C14" s="33" t="s">
        <v>35</v>
      </c>
      <c r="D14" s="34">
        <v>0.16314057357780912</v>
      </c>
      <c r="E14" s="35">
        <v>0.16242776654277619</v>
      </c>
      <c r="G14" s="36">
        <f>IFERROR(VLOOKUP(A14,'[1]Historical Fall Enrollment'!$A$8:$G$193,7,FALSE),0)</f>
        <v>2214</v>
      </c>
      <c r="H14" s="36">
        <f t="shared" si="0"/>
        <v>15634</v>
      </c>
      <c r="I14" s="37" t="str">
        <f t="shared" si="1"/>
        <v>yes</v>
      </c>
      <c r="J14" s="37" t="str">
        <f t="shared" si="2"/>
        <v>yes</v>
      </c>
      <c r="L14" s="36">
        <f t="shared" si="3"/>
        <v>2214</v>
      </c>
      <c r="M14" s="38">
        <f>IFERROR(VLOOKUP(A14,'[1]18-19 SF Pym JO'!$A$3:$AF$175,32,FALSE),0)</f>
        <v>13939595.5</v>
      </c>
      <c r="N14" s="39">
        <f t="shared" si="4"/>
        <v>6296.1135953026196</v>
      </c>
      <c r="O14" s="40"/>
      <c r="P14" s="41">
        <f>IFERROR(VLOOKUP(A14,'[1]Historical Fall Enrollment'!$A$8:$E$193,5,FALSE),0)</f>
        <v>2154</v>
      </c>
      <c r="Q14" s="42">
        <f>IFERROR(VLOOKUP(A14,'[1]20-21 SF pym AM'!$A$4:$AF$185,30,FALSE),0)</f>
        <v>13871729.779999999</v>
      </c>
      <c r="R14" s="42">
        <f t="shared" si="5"/>
        <v>6439.9859702878366</v>
      </c>
      <c r="T14" s="77">
        <v>2219</v>
      </c>
      <c r="U14" s="78">
        <v>13992677.34</v>
      </c>
      <c r="V14" s="79">
        <v>6305.8482830103649</v>
      </c>
      <c r="W14" s="43"/>
      <c r="X14" s="83">
        <v>2264</v>
      </c>
      <c r="Y14" s="87">
        <v>15531871.8474</v>
      </c>
      <c r="Z14" s="90">
        <v>6860.3674237632513</v>
      </c>
      <c r="AA14" s="89"/>
      <c r="AB14" s="89"/>
      <c r="AC14" s="89"/>
      <c r="AD14" s="89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</row>
    <row r="15" spans="1:130" s="33" customFormat="1" x14ac:dyDescent="0.25">
      <c r="A15" s="72">
        <v>261</v>
      </c>
      <c r="B15" s="33">
        <v>1601590</v>
      </c>
      <c r="C15" s="33" t="s">
        <v>36</v>
      </c>
      <c r="D15" s="34">
        <v>0.16168941979522183</v>
      </c>
      <c r="E15" s="35">
        <v>0.16175016432950601</v>
      </c>
      <c r="G15" s="36">
        <f>IFERROR(VLOOKUP(A15,'[1]Historical Fall Enrollment'!$A$8:$G$193,7,FALSE),0)</f>
        <v>4062</v>
      </c>
      <c r="H15" s="36">
        <f t="shared" si="0"/>
        <v>19696</v>
      </c>
      <c r="I15" s="37" t="str">
        <f t="shared" si="1"/>
        <v>yes</v>
      </c>
      <c r="J15" s="37" t="str">
        <f t="shared" si="2"/>
        <v>yes</v>
      </c>
      <c r="L15" s="36">
        <f t="shared" si="3"/>
        <v>4062</v>
      </c>
      <c r="M15" s="38">
        <f>IFERROR(VLOOKUP(A15,'[1]18-19 SF Pym JO'!$A$3:$AF$175,32,FALSE),0)</f>
        <v>22828480.990000002</v>
      </c>
      <c r="N15" s="39">
        <f t="shared" si="4"/>
        <v>5620.0100910881347</v>
      </c>
      <c r="O15" s="40"/>
      <c r="P15" s="41">
        <f>IFERROR(VLOOKUP(A15,'[1]Historical Fall Enrollment'!$A$8:$E$193,5,FALSE),0)</f>
        <v>4079</v>
      </c>
      <c r="Q15" s="42">
        <f>IFERROR(VLOOKUP(A15,'[1]20-21 SF pym AM'!$A$4:$AF$185,30,FALSE),0)</f>
        <v>24497851.260000002</v>
      </c>
      <c r="R15" s="42">
        <f t="shared" si="5"/>
        <v>6005.8473302279972</v>
      </c>
      <c r="T15" s="77">
        <v>4151</v>
      </c>
      <c r="U15" s="78">
        <v>24354168.490000002</v>
      </c>
      <c r="V15" s="79">
        <v>5867.0605854011083</v>
      </c>
      <c r="W15" s="43"/>
      <c r="X15" s="83">
        <v>4235</v>
      </c>
      <c r="Y15" s="87">
        <v>27033127.023900002</v>
      </c>
      <c r="Z15" s="90">
        <v>6383.2649407083827</v>
      </c>
      <c r="AA15" s="89"/>
      <c r="AB15" s="89"/>
      <c r="AC15" s="89"/>
      <c r="AD15" s="89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</row>
    <row r="16" spans="1:130" s="33" customFormat="1" x14ac:dyDescent="0.25">
      <c r="A16" s="72">
        <v>132</v>
      </c>
      <c r="B16" s="33">
        <v>1600510</v>
      </c>
      <c r="C16" s="33" t="s">
        <v>37</v>
      </c>
      <c r="D16" s="34">
        <v>0.15587349397590361</v>
      </c>
      <c r="E16" s="35">
        <v>0.16158335418185854</v>
      </c>
      <c r="G16" s="36">
        <f>IFERROR(VLOOKUP(A16,'[1]Historical Fall Enrollment'!$A$8:$G$193,7,FALSE),0)</f>
        <v>6407</v>
      </c>
      <c r="H16" s="36">
        <f t="shared" si="0"/>
        <v>26103</v>
      </c>
      <c r="I16" s="37" t="str">
        <f t="shared" si="1"/>
        <v>yes</v>
      </c>
      <c r="J16" s="37" t="str">
        <f t="shared" si="2"/>
        <v>yes</v>
      </c>
      <c r="L16" s="36">
        <f t="shared" si="3"/>
        <v>6407</v>
      </c>
      <c r="M16" s="38">
        <f>IFERROR(VLOOKUP(A16,'[1]18-19 SF Pym JO'!$A$3:$AF$175,32,FALSE),0)</f>
        <v>37284778.310000002</v>
      </c>
      <c r="N16" s="39">
        <f t="shared" si="4"/>
        <v>5819.3816622444201</v>
      </c>
      <c r="O16" s="40"/>
      <c r="P16" s="41">
        <f>IFERROR(VLOOKUP(A16,'[1]Historical Fall Enrollment'!$A$8:$E$193,5,FALSE),0)</f>
        <v>5581</v>
      </c>
      <c r="Q16" s="42">
        <f>IFERROR(VLOOKUP(A16,'[1]20-21 SF pym AM'!$A$4:$AF$185,30,FALSE),0)</f>
        <v>34910409.869999997</v>
      </c>
      <c r="R16" s="42">
        <f t="shared" si="5"/>
        <v>6255.2248468016478</v>
      </c>
      <c r="T16" s="77">
        <v>5625</v>
      </c>
      <c r="U16" s="78">
        <v>33388710.379999999</v>
      </c>
      <c r="V16" s="79">
        <v>5935.770734222222</v>
      </c>
      <c r="W16" s="43"/>
      <c r="X16" s="83">
        <v>5738</v>
      </c>
      <c r="Y16" s="87">
        <v>37061468.521799996</v>
      </c>
      <c r="Z16" s="90">
        <v>6458.9523391077028</v>
      </c>
      <c r="AA16" s="89"/>
      <c r="AB16" s="89"/>
      <c r="AC16" s="89"/>
      <c r="AD16" s="89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</row>
    <row r="17" spans="1:130" s="33" customFormat="1" x14ac:dyDescent="0.25">
      <c r="A17" s="72">
        <v>321</v>
      </c>
      <c r="B17" s="33">
        <v>1601920</v>
      </c>
      <c r="C17" s="33" t="s">
        <v>38</v>
      </c>
      <c r="D17" s="34">
        <v>0.16165212747017982</v>
      </c>
      <c r="E17" s="35">
        <v>0.16133234608874408</v>
      </c>
      <c r="G17" s="36">
        <f>IFERROR(VLOOKUP(A17,'[1]Historical Fall Enrollment'!$A$8:$G$193,7,FALSE),0)</f>
        <v>5271</v>
      </c>
      <c r="H17" s="36">
        <f t="shared" si="0"/>
        <v>31374</v>
      </c>
      <c r="I17" s="37" t="str">
        <f t="shared" si="1"/>
        <v>yes</v>
      </c>
      <c r="J17" s="37" t="str">
        <f t="shared" si="2"/>
        <v>yes</v>
      </c>
      <c r="L17" s="36">
        <f t="shared" si="3"/>
        <v>5271</v>
      </c>
      <c r="M17" s="38">
        <f>IFERROR(VLOOKUP(A17,'[1]18-19 SF Pym JO'!$A$3:$AF$175,32,FALSE),0)</f>
        <v>29218499.079999994</v>
      </c>
      <c r="N17" s="39">
        <f t="shared" si="4"/>
        <v>5543.2553746917083</v>
      </c>
      <c r="O17" s="40"/>
      <c r="P17" s="41">
        <f>IFERROR(VLOOKUP(A17,'[1]Historical Fall Enrollment'!$A$8:$E$193,5,FALSE),0)</f>
        <v>5371</v>
      </c>
      <c r="Q17" s="42">
        <f>IFERROR(VLOOKUP(A17,'[1]20-21 SF pym AM'!$A$4:$AF$185,30,FALSE),0)</f>
        <v>30233294.23</v>
      </c>
      <c r="R17" s="42">
        <f t="shared" si="5"/>
        <v>5628.9879407931485</v>
      </c>
      <c r="T17" s="77">
        <v>5786</v>
      </c>
      <c r="U17" s="78">
        <v>31898155.760000002</v>
      </c>
      <c r="V17" s="79">
        <v>5512.9892430003456</v>
      </c>
      <c r="W17" s="43"/>
      <c r="X17" s="83">
        <v>5902</v>
      </c>
      <c r="Y17" s="87">
        <v>35406952.893600002</v>
      </c>
      <c r="Z17" s="90">
        <v>5999.144848119282</v>
      </c>
      <c r="AA17" s="89"/>
      <c r="AB17" s="89"/>
      <c r="AC17" s="89"/>
      <c r="AD17" s="89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</row>
    <row r="18" spans="1:130" s="33" customFormat="1" x14ac:dyDescent="0.25">
      <c r="A18" s="72">
        <v>193</v>
      </c>
      <c r="B18" s="33">
        <v>1602250</v>
      </c>
      <c r="C18" s="33" t="s">
        <v>39</v>
      </c>
      <c r="D18" s="34">
        <v>0.15127465127465128</v>
      </c>
      <c r="E18" s="35">
        <v>0.15067945970853436</v>
      </c>
      <c r="G18" s="36">
        <f>IFERROR(VLOOKUP(A18,'[1]Historical Fall Enrollment'!$A$8:$G$193,7,FALSE),0)</f>
        <v>3915</v>
      </c>
      <c r="H18" s="36">
        <f t="shared" si="0"/>
        <v>35289</v>
      </c>
      <c r="I18" s="37" t="str">
        <f t="shared" si="1"/>
        <v>yes</v>
      </c>
      <c r="J18" s="37" t="str">
        <f t="shared" si="2"/>
        <v>yes</v>
      </c>
      <c r="L18" s="36">
        <f t="shared" si="3"/>
        <v>3915</v>
      </c>
      <c r="M18" s="38">
        <f>IFERROR(VLOOKUP(A18,'[1]18-19 SF Pym JO'!$A$3:$AF$175,32,FALSE),0)</f>
        <v>21794179.359999999</v>
      </c>
      <c r="N18" s="39">
        <f t="shared" si="4"/>
        <v>5566.8401941251595</v>
      </c>
      <c r="O18" s="40"/>
      <c r="P18" s="41">
        <f>IFERROR(VLOOKUP(A18,'[1]Historical Fall Enrollment'!$A$8:$E$193,5,FALSE),0)</f>
        <v>3620</v>
      </c>
      <c r="Q18" s="42">
        <f>IFERROR(VLOOKUP(A18,'[1]20-21 SF pym AM'!$A$4:$AF$185,30,FALSE),0)</f>
        <v>21591395.93</v>
      </c>
      <c r="R18" s="42">
        <f t="shared" si="5"/>
        <v>5964.4740138121542</v>
      </c>
      <c r="T18" s="77">
        <v>3711</v>
      </c>
      <c r="U18" s="78">
        <v>22060385.939999998</v>
      </c>
      <c r="V18" s="79">
        <v>5944.5933548908642</v>
      </c>
      <c r="W18" s="43"/>
      <c r="X18" s="83">
        <v>3786</v>
      </c>
      <c r="Y18" s="87">
        <v>24487028.393399999</v>
      </c>
      <c r="Z18" s="90">
        <v>6467.7835164817743</v>
      </c>
      <c r="AA18" s="89"/>
      <c r="AB18" s="89"/>
      <c r="AC18" s="89"/>
      <c r="AD18" s="89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</row>
    <row r="19" spans="1:130" s="33" customFormat="1" x14ac:dyDescent="0.25">
      <c r="A19" s="72">
        <v>33</v>
      </c>
      <c r="B19" s="33">
        <v>1600240</v>
      </c>
      <c r="C19" s="33" t="s">
        <v>40</v>
      </c>
      <c r="D19" s="34">
        <v>0.14489112227805695</v>
      </c>
      <c r="E19" s="35">
        <v>0.14528661798070092</v>
      </c>
      <c r="G19" s="36">
        <f>IFERROR(VLOOKUP(A19,'[1]Historical Fall Enrollment'!$A$8:$G$193,7,FALSE),0)</f>
        <v>1196</v>
      </c>
      <c r="H19" s="36">
        <f t="shared" si="0"/>
        <v>36485</v>
      </c>
      <c r="I19" s="37" t="str">
        <f t="shared" si="1"/>
        <v>yes</v>
      </c>
      <c r="J19" s="37" t="str">
        <f t="shared" si="2"/>
        <v>yes</v>
      </c>
      <c r="L19" s="36">
        <f t="shared" si="3"/>
        <v>1196</v>
      </c>
      <c r="M19" s="38">
        <f>IFERROR(VLOOKUP(A19,'[1]18-19 SF Pym JO'!$A$3:$AF$175,32,FALSE),0)</f>
        <v>7536586.9400000013</v>
      </c>
      <c r="N19" s="39">
        <f t="shared" si="4"/>
        <v>6301.4940969899681</v>
      </c>
      <c r="O19" s="40"/>
      <c r="P19" s="41">
        <f>IFERROR(VLOOKUP(A19,'[1]Historical Fall Enrollment'!$A$8:$E$193,5,FALSE),0)</f>
        <v>1325</v>
      </c>
      <c r="Q19" s="42">
        <f>IFERROR(VLOOKUP(A19,'[1]20-21 SF pym AM'!$A$4:$AF$185,30,FALSE),0)</f>
        <v>8099464.8700000001</v>
      </c>
      <c r="R19" s="42">
        <f t="shared" si="5"/>
        <v>6112.8036754716986</v>
      </c>
      <c r="T19" s="77">
        <v>1441</v>
      </c>
      <c r="U19" s="78">
        <v>8614603.7599999998</v>
      </c>
      <c r="V19" s="79">
        <v>5978.2121859819572</v>
      </c>
      <c r="W19" s="43"/>
      <c r="X19" s="83">
        <v>1470</v>
      </c>
      <c r="Y19" s="87">
        <v>9562210.1735999994</v>
      </c>
      <c r="Z19" s="90">
        <v>6504.9048799999991</v>
      </c>
      <c r="AA19" s="89"/>
      <c r="AB19" s="89"/>
      <c r="AC19" s="89"/>
      <c r="AD19" s="89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</row>
    <row r="20" spans="1:130" s="33" customFormat="1" x14ac:dyDescent="0.25">
      <c r="A20" s="72">
        <v>273</v>
      </c>
      <c r="B20" s="33">
        <v>1602670</v>
      </c>
      <c r="C20" s="33" t="s">
        <v>41</v>
      </c>
      <c r="D20" s="34">
        <v>0.13603728429273207</v>
      </c>
      <c r="E20" s="35">
        <v>0.13589999999999999</v>
      </c>
      <c r="G20" s="36">
        <f>IFERROR(VLOOKUP(A20,'[1]Historical Fall Enrollment'!$A$8:$G$193,7,FALSE),0)</f>
        <v>6055</v>
      </c>
      <c r="H20" s="36">
        <f t="shared" si="0"/>
        <v>42540</v>
      </c>
      <c r="I20" s="37" t="str">
        <f t="shared" si="1"/>
        <v>yes</v>
      </c>
      <c r="J20" s="37" t="str">
        <f t="shared" si="2"/>
        <v>yes</v>
      </c>
      <c r="L20" s="36">
        <f t="shared" si="3"/>
        <v>6055</v>
      </c>
      <c r="M20" s="38">
        <f>IFERROR(VLOOKUP(A20,'[1]18-19 SF Pym JO'!$A$3:$AF$175,32,FALSE),0)</f>
        <v>33773640.640000001</v>
      </c>
      <c r="N20" s="39">
        <f t="shared" si="4"/>
        <v>5577.810180016515</v>
      </c>
      <c r="O20" s="40"/>
      <c r="P20" s="41">
        <f>IFERROR(VLOOKUP(A20,'[1]Historical Fall Enrollment'!$A$8:$E$193,5,FALSE),0)</f>
        <v>5837</v>
      </c>
      <c r="Q20" s="42">
        <f>IFERROR(VLOOKUP(A20,'[1]20-21 SF pym AM'!$A$4:$AF$185,30,FALSE),0)</f>
        <v>34693079.849999994</v>
      </c>
      <c r="R20" s="42">
        <f t="shared" si="5"/>
        <v>5943.6491091314019</v>
      </c>
      <c r="T20" s="77">
        <v>6189</v>
      </c>
      <c r="U20" s="78">
        <v>36710549.939999998</v>
      </c>
      <c r="V20" s="79">
        <v>5931.5802132816279</v>
      </c>
      <c r="W20" s="43"/>
      <c r="X20" s="83">
        <v>6313</v>
      </c>
      <c r="Y20" s="87">
        <v>40748710.433399998</v>
      </c>
      <c r="Z20" s="90">
        <v>6454.7299910343736</v>
      </c>
      <c r="AA20" s="89"/>
      <c r="AB20" s="89"/>
      <c r="AC20" s="89"/>
      <c r="AD20" s="89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</row>
    <row r="21" spans="1:130" s="33" customFormat="1" x14ac:dyDescent="0.25">
      <c r="A21" s="72">
        <v>25</v>
      </c>
      <c r="B21" s="33">
        <v>1602640</v>
      </c>
      <c r="C21" s="33" t="s">
        <v>42</v>
      </c>
      <c r="D21" s="34">
        <v>0.13643937879090848</v>
      </c>
      <c r="E21" s="35">
        <v>0.13554025567696593</v>
      </c>
      <c r="G21" s="36">
        <f>IFERROR(VLOOKUP(A21,'[1]Historical Fall Enrollment'!$A$8:$G$193,7,FALSE),0)</f>
        <v>12595</v>
      </c>
      <c r="H21" s="36">
        <f t="shared" si="0"/>
        <v>55135</v>
      </c>
      <c r="I21" s="37" t="str">
        <f t="shared" si="1"/>
        <v>yes</v>
      </c>
      <c r="J21" s="37" t="str">
        <f t="shared" si="2"/>
        <v>no</v>
      </c>
      <c r="L21" s="36">
        <f t="shared" si="3"/>
        <v>12595</v>
      </c>
      <c r="M21" s="38">
        <f>IFERROR(VLOOKUP(A21,'[1]18-19 SF Pym JO'!$A$3:$AF$175,32,FALSE),0)</f>
        <v>69444022.450000003</v>
      </c>
      <c r="N21" s="39">
        <f t="shared" si="4"/>
        <v>5513.6182969432321</v>
      </c>
      <c r="O21" s="40"/>
      <c r="P21" s="41">
        <f>IFERROR(VLOOKUP(A21,'[1]Historical Fall Enrollment'!$A$8:$E$193,5,FALSE),0)</f>
        <v>11923</v>
      </c>
      <c r="Q21" s="42">
        <f>IFERROR(VLOOKUP(A21,'[1]20-21 SF pym AM'!$A$4:$AF$185,30,FALSE),0)</f>
        <v>71004740.49000001</v>
      </c>
      <c r="R21" s="42">
        <f t="shared" si="5"/>
        <v>5955.2747202885184</v>
      </c>
      <c r="T21" s="77">
        <v>12133</v>
      </c>
      <c r="U21" s="78">
        <v>72162870.010000005</v>
      </c>
      <c r="V21" s="79">
        <v>5947.6526835902087</v>
      </c>
      <c r="W21" s="43"/>
      <c r="X21" s="83">
        <v>12376</v>
      </c>
      <c r="Y21" s="87">
        <v>80100785.711100012</v>
      </c>
      <c r="Z21" s="90">
        <v>6472.2677529977382</v>
      </c>
      <c r="AA21" s="89"/>
      <c r="AB21" s="89"/>
      <c r="AC21" s="89"/>
      <c r="AD21" s="89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</row>
    <row r="22" spans="1:130" s="33" customFormat="1" x14ac:dyDescent="0.25">
      <c r="A22" s="72">
        <v>411</v>
      </c>
      <c r="B22" s="33">
        <v>1603240</v>
      </c>
      <c r="C22" s="33" t="s">
        <v>43</v>
      </c>
      <c r="D22" s="34">
        <v>0.12891193595342068</v>
      </c>
      <c r="E22" s="35">
        <v>0.13471251816062146</v>
      </c>
      <c r="G22" s="36">
        <f>IFERROR(VLOOKUP(A22,'[1]Historical Fall Enrollment'!$A$8:$G$193,7,FALSE),0)</f>
        <v>9488</v>
      </c>
      <c r="H22" s="36">
        <f t="shared" si="0"/>
        <v>64623</v>
      </c>
      <c r="I22" s="37" t="str">
        <f t="shared" si="1"/>
        <v>yes</v>
      </c>
      <c r="J22" s="37" t="str">
        <f t="shared" si="2"/>
        <v>no</v>
      </c>
      <c r="L22" s="36">
        <f t="shared" si="3"/>
        <v>9488</v>
      </c>
      <c r="M22" s="38">
        <f>IFERROR(VLOOKUP(A22,'[1]18-19 SF Pym JO'!$A$3:$AF$175,32,FALSE),0)</f>
        <v>52940411.080000006</v>
      </c>
      <c r="N22" s="39">
        <f t="shared" si="4"/>
        <v>5579.7229215851612</v>
      </c>
      <c r="O22" s="40"/>
      <c r="P22" s="41">
        <f>IFERROR(VLOOKUP(A22,'[1]Historical Fall Enrollment'!$A$8:$E$193,5,FALSE),0)</f>
        <v>9231</v>
      </c>
      <c r="Q22" s="42">
        <f>IFERROR(VLOOKUP(A22,'[1]20-21 SF pym AM'!$A$4:$AF$185,30,FALSE),0)</f>
        <v>54615663.850000001</v>
      </c>
      <c r="R22" s="42">
        <f t="shared" si="5"/>
        <v>5916.5490033582491</v>
      </c>
      <c r="T22" s="77">
        <v>9410</v>
      </c>
      <c r="U22" s="78">
        <v>55409672.909999996</v>
      </c>
      <c r="V22" s="79">
        <v>5888.3818182784271</v>
      </c>
      <c r="W22" s="43"/>
      <c r="X22" s="83">
        <v>9599</v>
      </c>
      <c r="Y22" s="87">
        <v>61504736.930099994</v>
      </c>
      <c r="Z22" s="90">
        <v>6407.4108688509214</v>
      </c>
      <c r="AA22" s="89"/>
      <c r="AB22" s="89"/>
      <c r="AC22" s="89"/>
      <c r="AD22" s="89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</row>
    <row r="23" spans="1:130" s="33" customFormat="1" x14ac:dyDescent="0.25">
      <c r="A23" s="72">
        <v>331</v>
      </c>
      <c r="B23" s="33">
        <v>1602190</v>
      </c>
      <c r="C23" s="33" t="s">
        <v>44</v>
      </c>
      <c r="D23" s="34">
        <v>0.13388755195799606</v>
      </c>
      <c r="E23" s="35">
        <v>0.13401114413443035</v>
      </c>
      <c r="G23" s="36">
        <f>IFERROR(VLOOKUP(A23,'[1]Historical Fall Enrollment'!$A$8:$G$193,7,FALSE),0)</f>
        <v>4257</v>
      </c>
      <c r="H23" s="36">
        <f t="shared" si="0"/>
        <v>68880</v>
      </c>
      <c r="I23" s="37" t="str">
        <f t="shared" si="1"/>
        <v>yes</v>
      </c>
      <c r="J23" s="37" t="str">
        <f t="shared" si="2"/>
        <v>no</v>
      </c>
      <c r="L23" s="36">
        <f t="shared" si="3"/>
        <v>4257</v>
      </c>
      <c r="M23" s="38">
        <f>IFERROR(VLOOKUP(A23,'[1]18-19 SF Pym JO'!$A$3:$AF$175,32,FALSE),0)</f>
        <v>24988445.539999999</v>
      </c>
      <c r="N23" s="39">
        <f t="shared" si="4"/>
        <v>5869.9660653042047</v>
      </c>
      <c r="O23" s="40"/>
      <c r="P23" s="41">
        <f>IFERROR(VLOOKUP(A23,'[1]Historical Fall Enrollment'!$A$8:$E$193,5,FALSE),0)</f>
        <v>4266</v>
      </c>
      <c r="Q23" s="42">
        <f>IFERROR(VLOOKUP(A23,'[1]20-21 SF pym AM'!$A$4:$AF$185,30,FALSE),0)</f>
        <v>26011924.629999999</v>
      </c>
      <c r="R23" s="42">
        <f t="shared" si="5"/>
        <v>6097.4975691514301</v>
      </c>
      <c r="T23" s="77">
        <v>4480</v>
      </c>
      <c r="U23" s="78">
        <v>27059715.640000001</v>
      </c>
      <c r="V23" s="79">
        <v>6040.1150982142863</v>
      </c>
      <c r="W23" s="43"/>
      <c r="X23" s="83">
        <v>4570</v>
      </c>
      <c r="Y23" s="87">
        <v>30036284.360399999</v>
      </c>
      <c r="Z23" s="90">
        <v>6572.4911073085341</v>
      </c>
      <c r="AA23" s="89"/>
      <c r="AB23" s="89"/>
      <c r="AC23" s="89"/>
      <c r="AD23" s="89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</row>
    <row r="24" spans="1:130" s="33" customFormat="1" x14ac:dyDescent="0.25">
      <c r="A24" s="72">
        <v>244</v>
      </c>
      <c r="B24" s="33">
        <v>1600139</v>
      </c>
      <c r="C24" s="33" t="s">
        <v>45</v>
      </c>
      <c r="D24" s="34">
        <v>0.1324815063887021</v>
      </c>
      <c r="E24" s="35">
        <v>0.13288822316774973</v>
      </c>
      <c r="G24" s="36">
        <f>IFERROR(VLOOKUP(A24,'[1]Historical Fall Enrollment'!$A$8:$G$193,7,FALSE),0)</f>
        <v>1248</v>
      </c>
      <c r="H24" s="36">
        <f t="shared" si="0"/>
        <v>70128</v>
      </c>
      <c r="I24" s="37" t="str">
        <f t="shared" si="1"/>
        <v>yes</v>
      </c>
      <c r="J24" s="37" t="str">
        <f t="shared" si="2"/>
        <v>no</v>
      </c>
      <c r="L24" s="36">
        <f t="shared" si="3"/>
        <v>1248</v>
      </c>
      <c r="M24" s="38">
        <f>IFERROR(VLOOKUP(A24,'[1]18-19 SF Pym JO'!$A$3:$AF$175,32,FALSE),0)</f>
        <v>8691448.1999999993</v>
      </c>
      <c r="N24" s="39">
        <f t="shared" si="4"/>
        <v>6964.301442307692</v>
      </c>
      <c r="O24" s="40"/>
      <c r="P24" s="41">
        <f>IFERROR(VLOOKUP(A24,'[1]Historical Fall Enrollment'!$A$8:$E$193,5,FALSE),0)</f>
        <v>1157</v>
      </c>
      <c r="Q24" s="42">
        <f>IFERROR(VLOOKUP(A24,'[1]20-21 SF pym AM'!$A$4:$AF$185,30,FALSE),0)</f>
        <v>8676954.1999999993</v>
      </c>
      <c r="R24" s="42">
        <f t="shared" si="5"/>
        <v>7499.5282627484867</v>
      </c>
      <c r="T24" s="77">
        <v>1190</v>
      </c>
      <c r="U24" s="78">
        <v>8640045.370000001</v>
      </c>
      <c r="V24" s="79">
        <v>7260.5423277310929</v>
      </c>
      <c r="W24" s="43"/>
      <c r="X24" s="83">
        <v>1214</v>
      </c>
      <c r="Y24" s="87">
        <v>9590450.3607000019</v>
      </c>
      <c r="Z24" s="90">
        <v>7899.8767386326208</v>
      </c>
      <c r="AA24" s="89"/>
      <c r="AB24" s="89"/>
      <c r="AC24" s="89"/>
      <c r="AD24" s="89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5" spans="1:130" s="33" customFormat="1" x14ac:dyDescent="0.25">
      <c r="A25" s="72">
        <v>322</v>
      </c>
      <c r="B25" s="33">
        <v>1603090</v>
      </c>
      <c r="C25" s="33" t="s">
        <v>46</v>
      </c>
      <c r="D25" s="34">
        <v>0.12941176470588237</v>
      </c>
      <c r="E25" s="35">
        <v>0.12964885566629752</v>
      </c>
      <c r="G25" s="36">
        <f>IFERROR(VLOOKUP(A25,'[1]Historical Fall Enrollment'!$A$8:$G$193,7,FALSE),0)</f>
        <v>1631</v>
      </c>
      <c r="H25" s="36">
        <f t="shared" si="0"/>
        <v>71759</v>
      </c>
      <c r="I25" s="37" t="str">
        <f t="shared" si="1"/>
        <v>yes</v>
      </c>
      <c r="J25" s="37" t="str">
        <f t="shared" si="2"/>
        <v>no</v>
      </c>
      <c r="L25" s="36">
        <f t="shared" si="3"/>
        <v>1631</v>
      </c>
      <c r="M25" s="38">
        <f>IFERROR(VLOOKUP(A25,'[1]18-19 SF Pym JO'!$A$3:$AF$175,32,FALSE),0)</f>
        <v>9691228.8000000007</v>
      </c>
      <c r="N25" s="39">
        <f t="shared" si="4"/>
        <v>5941.8938074800744</v>
      </c>
      <c r="O25" s="40"/>
      <c r="P25" s="41">
        <f>IFERROR(VLOOKUP(A25,'[1]Historical Fall Enrollment'!$A$8:$E$193,5,FALSE),0)</f>
        <v>1593</v>
      </c>
      <c r="Q25" s="42">
        <f>IFERROR(VLOOKUP(A25,'[1]20-21 SF pym AM'!$A$4:$AF$185,30,FALSE),0)</f>
        <v>9854563.4299999997</v>
      </c>
      <c r="R25" s="42">
        <f t="shared" si="5"/>
        <v>6186.1666227244195</v>
      </c>
      <c r="T25" s="77">
        <v>1615</v>
      </c>
      <c r="U25" s="78">
        <v>9886522.1400000006</v>
      </c>
      <c r="V25" s="79">
        <v>6121.6855356037158</v>
      </c>
      <c r="W25" s="43"/>
      <c r="X25" s="83">
        <v>1648</v>
      </c>
      <c r="Y25" s="87">
        <v>10974039.5754</v>
      </c>
      <c r="Z25" s="90">
        <v>6659.0045967233009</v>
      </c>
      <c r="AA25" s="89"/>
      <c r="AB25" s="89"/>
      <c r="AC25" s="89"/>
      <c r="AD25" s="89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</row>
    <row r="26" spans="1:130" s="33" customFormat="1" x14ac:dyDescent="0.25">
      <c r="A26" s="72">
        <v>55</v>
      </c>
      <c r="B26" s="33">
        <v>1600270</v>
      </c>
      <c r="C26" s="33" t="s">
        <v>47</v>
      </c>
      <c r="D26" s="34">
        <v>0.13582757218381455</v>
      </c>
      <c r="E26" s="35">
        <v>0.12831887311112924</v>
      </c>
      <c r="G26" s="36">
        <f>IFERROR(VLOOKUP(A26,'[1]Historical Fall Enrollment'!$A$8:$G$193,7,FALSE),0)</f>
        <v>3813</v>
      </c>
      <c r="H26" s="36">
        <f t="shared" si="0"/>
        <v>75572</v>
      </c>
      <c r="I26" s="37" t="str">
        <f t="shared" si="1"/>
        <v>yes</v>
      </c>
      <c r="J26" s="37" t="str">
        <f t="shared" si="2"/>
        <v>no</v>
      </c>
      <c r="L26" s="36">
        <f t="shared" si="3"/>
        <v>3813</v>
      </c>
      <c r="M26" s="38">
        <f>IFERROR(VLOOKUP(A26,'[1]18-19 SF Pym JO'!$A$3:$AF$175,32,FALSE),0)</f>
        <v>22563070.699999996</v>
      </c>
      <c r="N26" s="39">
        <f t="shared" si="4"/>
        <v>5917.4064253868337</v>
      </c>
      <c r="O26" s="40"/>
      <c r="P26" s="41">
        <f>IFERROR(VLOOKUP(A26,'[1]Historical Fall Enrollment'!$A$8:$E$193,5,FALSE),0)</f>
        <v>3934</v>
      </c>
      <c r="Q26" s="42">
        <f>IFERROR(VLOOKUP(A26,'[1]20-21 SF pym AM'!$A$4:$AF$185,30,FALSE),0)</f>
        <v>24494251.740000002</v>
      </c>
      <c r="R26" s="42">
        <f t="shared" si="5"/>
        <v>6226.2968327402141</v>
      </c>
      <c r="T26" s="77">
        <v>3969</v>
      </c>
      <c r="U26" s="78">
        <v>24702010.899999999</v>
      </c>
      <c r="V26" s="79">
        <v>6223.7366843033506</v>
      </c>
      <c r="W26" s="43"/>
      <c r="X26" s="83">
        <v>4049</v>
      </c>
      <c r="Y26" s="87">
        <v>27419232.098999999</v>
      </c>
      <c r="Z26" s="90">
        <v>6771.8528276117559</v>
      </c>
      <c r="AA26" s="89"/>
      <c r="AB26" s="89"/>
      <c r="AC26" s="89"/>
      <c r="AD26" s="89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30" s="33" customFormat="1" x14ac:dyDescent="0.25">
      <c r="A27" s="72">
        <v>151</v>
      </c>
      <c r="B27" s="33">
        <v>1600660</v>
      </c>
      <c r="C27" s="33" t="s">
        <v>48</v>
      </c>
      <c r="D27" s="34">
        <v>0.12793639320563788</v>
      </c>
      <c r="E27" s="35">
        <v>0.12758686594173663</v>
      </c>
      <c r="G27" s="36">
        <f>IFERROR(VLOOKUP(A27,'[1]Historical Fall Enrollment'!$A$8:$G$193,7,FALSE),0)</f>
        <v>5473</v>
      </c>
      <c r="H27" s="36">
        <f t="shared" si="0"/>
        <v>81045</v>
      </c>
      <c r="I27" s="37" t="str">
        <f t="shared" si="1"/>
        <v>yes</v>
      </c>
      <c r="J27" s="37" t="str">
        <f t="shared" si="2"/>
        <v>no</v>
      </c>
      <c r="L27" s="36">
        <f t="shared" si="3"/>
        <v>5473</v>
      </c>
      <c r="M27" s="38">
        <f>IFERROR(VLOOKUP(A27,'[1]18-19 SF Pym JO'!$A$3:$AF$175,32,FALSE),0)</f>
        <v>32692455</v>
      </c>
      <c r="N27" s="39">
        <f t="shared" si="4"/>
        <v>5973.4067239174128</v>
      </c>
      <c r="O27" s="40"/>
      <c r="P27" s="41">
        <f>IFERROR(VLOOKUP(A27,'[1]Historical Fall Enrollment'!$A$8:$E$193,5,FALSE),0)</f>
        <v>5439</v>
      </c>
      <c r="Q27" s="42">
        <f>IFERROR(VLOOKUP(A27,'[1]20-21 SF pym AM'!$A$4:$AF$185,30,FALSE),0)</f>
        <v>33661988.380000003</v>
      </c>
      <c r="R27" s="42">
        <f t="shared" si="5"/>
        <v>6189.0031954403385</v>
      </c>
      <c r="T27" s="77">
        <v>5547</v>
      </c>
      <c r="U27" s="78">
        <v>34017155.489999995</v>
      </c>
      <c r="V27" s="79">
        <v>6132.5320876149262</v>
      </c>
      <c r="W27" s="43"/>
      <c r="X27" s="83">
        <v>5658</v>
      </c>
      <c r="Y27" s="87">
        <v>37759042.593899995</v>
      </c>
      <c r="Z27" s="90">
        <v>6673.5670897667014</v>
      </c>
      <c r="AA27" s="89"/>
      <c r="AB27" s="89"/>
      <c r="AC27" s="89"/>
      <c r="AD27" s="89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</row>
    <row r="28" spans="1:130" s="33" customFormat="1" x14ac:dyDescent="0.25">
      <c r="A28" s="72">
        <v>351</v>
      </c>
      <c r="B28" s="33">
        <v>1602490</v>
      </c>
      <c r="C28" s="33" t="s">
        <v>49</v>
      </c>
      <c r="D28" s="34">
        <v>0.12307692307692308</v>
      </c>
      <c r="E28" s="35">
        <v>0.12396373056994818</v>
      </c>
      <c r="G28" s="36">
        <f>IFERROR(VLOOKUP(A28,'[1]Historical Fall Enrollment'!$A$8:$G$193,7,FALSE),0)</f>
        <v>2381</v>
      </c>
      <c r="H28" s="36">
        <f t="shared" si="0"/>
        <v>83426</v>
      </c>
      <c r="I28" s="37" t="str">
        <f t="shared" si="1"/>
        <v>yes</v>
      </c>
      <c r="J28" s="37" t="str">
        <f t="shared" si="2"/>
        <v>no</v>
      </c>
      <c r="L28" s="36">
        <f t="shared" si="3"/>
        <v>2381</v>
      </c>
      <c r="M28" s="38">
        <f>IFERROR(VLOOKUP(A28,'[1]18-19 SF Pym JO'!$A$3:$AF$175,32,FALSE),0)</f>
        <v>12445280.51</v>
      </c>
      <c r="N28" s="39">
        <f t="shared" si="4"/>
        <v>5226.9132759344811</v>
      </c>
      <c r="O28" s="40"/>
      <c r="P28" s="41">
        <f>IFERROR(VLOOKUP(A28,'[1]Historical Fall Enrollment'!$A$8:$E$193,5,FALSE),0)</f>
        <v>7877</v>
      </c>
      <c r="Q28" s="42">
        <f>IFERROR(VLOOKUP(A28,'[1]20-21 SF pym AM'!$A$4:$AF$185,30,FALSE),0)</f>
        <v>35862793.240000002</v>
      </c>
      <c r="R28" s="42">
        <f t="shared" si="5"/>
        <v>4552.8492116287925</v>
      </c>
      <c r="T28" s="77">
        <v>6983</v>
      </c>
      <c r="U28" s="78">
        <v>34335263.830000006</v>
      </c>
      <c r="V28" s="79">
        <v>4916.9789245310048</v>
      </c>
      <c r="W28" s="43"/>
      <c r="X28" s="83">
        <v>7123</v>
      </c>
      <c r="Y28" s="87">
        <v>38112142.851300009</v>
      </c>
      <c r="Z28" s="90">
        <v>5350.5745965604392</v>
      </c>
      <c r="AA28" s="89"/>
      <c r="AB28" s="89"/>
      <c r="AC28" s="89"/>
      <c r="AD28" s="89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</row>
    <row r="29" spans="1:130" s="33" customFormat="1" x14ac:dyDescent="0.25">
      <c r="A29" s="72">
        <v>412</v>
      </c>
      <c r="B29" s="33">
        <v>1600480</v>
      </c>
      <c r="C29" s="33" t="s">
        <v>50</v>
      </c>
      <c r="D29" s="34">
        <v>0.11915767847971238</v>
      </c>
      <c r="E29" s="35">
        <v>0.11959533687310768</v>
      </c>
      <c r="G29" s="36">
        <f>IFERROR(VLOOKUP(A29,'[1]Historical Fall Enrollment'!$A$8:$G$193,7,FALSE),0)</f>
        <v>1256</v>
      </c>
      <c r="H29" s="36">
        <f t="shared" si="0"/>
        <v>84682</v>
      </c>
      <c r="I29" s="37" t="str">
        <f t="shared" si="1"/>
        <v>yes</v>
      </c>
      <c r="J29" s="37" t="str">
        <f t="shared" si="2"/>
        <v>no</v>
      </c>
      <c r="L29" s="36">
        <f t="shared" si="3"/>
        <v>1256</v>
      </c>
      <c r="M29" s="38">
        <f>IFERROR(VLOOKUP(A29,'[1]18-19 SF Pym JO'!$A$3:$AF$175,32,FALSE),0)</f>
        <v>7571999.959999999</v>
      </c>
      <c r="N29" s="39">
        <f t="shared" si="4"/>
        <v>6028.6623885350309</v>
      </c>
      <c r="O29" s="40"/>
      <c r="P29" s="41">
        <f>IFERROR(VLOOKUP(A29,'[1]Historical Fall Enrollment'!$A$8:$E$193,5,FALSE),0)</f>
        <v>1222</v>
      </c>
      <c r="Q29" s="42">
        <f>IFERROR(VLOOKUP(A29,'[1]20-21 SF pym AM'!$A$4:$AF$185,30,FALSE),0)</f>
        <v>7806386.7000000002</v>
      </c>
      <c r="R29" s="42">
        <f t="shared" si="5"/>
        <v>6388.2051554828149</v>
      </c>
      <c r="T29" s="77">
        <v>1309</v>
      </c>
      <c r="U29" s="78">
        <v>8009143.9699999997</v>
      </c>
      <c r="V29" s="79">
        <v>6118.5209854851028</v>
      </c>
      <c r="W29" s="43"/>
      <c r="X29" s="83">
        <v>1336</v>
      </c>
      <c r="Y29" s="87">
        <v>8890149.8067000005</v>
      </c>
      <c r="Z29" s="90">
        <v>6654.3037475299407</v>
      </c>
      <c r="AA29" s="89"/>
      <c r="AB29" s="89"/>
      <c r="AC29" s="89"/>
      <c r="AD29" s="89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</row>
    <row r="30" spans="1:130" s="33" customFormat="1" x14ac:dyDescent="0.25">
      <c r="A30" s="72">
        <v>91</v>
      </c>
      <c r="B30" s="33">
        <v>1601530</v>
      </c>
      <c r="C30" s="33" t="s">
        <v>51</v>
      </c>
      <c r="D30" s="34">
        <v>0.11225124378109452</v>
      </c>
      <c r="E30" s="35">
        <v>0.11096208507564287</v>
      </c>
      <c r="G30" s="36">
        <f>IFERROR(VLOOKUP(A30,'[1]Historical Fall Enrollment'!$A$8:$G$193,7,FALSE),0)</f>
        <v>10213</v>
      </c>
      <c r="H30" s="36">
        <f t="shared" si="0"/>
        <v>94895</v>
      </c>
      <c r="I30" s="37" t="str">
        <f t="shared" si="1"/>
        <v>yes</v>
      </c>
      <c r="J30" s="37" t="str">
        <f t="shared" si="2"/>
        <v>no</v>
      </c>
      <c r="L30" s="36">
        <f t="shared" si="3"/>
        <v>10213</v>
      </c>
      <c r="M30" s="38">
        <f>IFERROR(VLOOKUP(A30,'[1]18-19 SF Pym JO'!$A$3:$AF$175,32,FALSE),0)</f>
        <v>56678603.289999999</v>
      </c>
      <c r="N30" s="39">
        <f t="shared" si="4"/>
        <v>5549.6527259375307</v>
      </c>
      <c r="O30" s="40"/>
      <c r="P30" s="41">
        <f>IFERROR(VLOOKUP(A30,'[1]Historical Fall Enrollment'!$A$8:$E$193,5,FALSE),0)</f>
        <v>10014</v>
      </c>
      <c r="Q30" s="42">
        <f>IFERROR(VLOOKUP(A30,'[1]20-21 SF pym AM'!$A$4:$AF$185,30,FALSE),0)</f>
        <v>58369224.75</v>
      </c>
      <c r="R30" s="42">
        <f t="shared" si="5"/>
        <v>5828.7622079089278</v>
      </c>
      <c r="T30" s="77">
        <v>10194</v>
      </c>
      <c r="U30" s="78">
        <v>58633936.000000007</v>
      </c>
      <c r="V30" s="79">
        <v>5751.8085148126356</v>
      </c>
      <c r="W30" s="43"/>
      <c r="X30" s="83">
        <v>10398</v>
      </c>
      <c r="Y30" s="87">
        <v>65083668.960000008</v>
      </c>
      <c r="Z30" s="90">
        <v>6259.2487939988468</v>
      </c>
      <c r="AA30" s="89"/>
      <c r="AB30" s="89"/>
      <c r="AC30" s="89"/>
      <c r="AD30" s="89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</row>
    <row r="31" spans="1:130" s="33" customFormat="1" x14ac:dyDescent="0.25">
      <c r="A31" s="72">
        <v>340</v>
      </c>
      <c r="B31" s="33">
        <v>1601860</v>
      </c>
      <c r="C31" s="33" t="s">
        <v>52</v>
      </c>
      <c r="D31" s="34">
        <v>0.10955367023238657</v>
      </c>
      <c r="E31" s="35">
        <v>0.10860730027199245</v>
      </c>
      <c r="G31" s="36">
        <f>IFERROR(VLOOKUP(A31,'[1]Historical Fall Enrollment'!$A$8:$G$193,7,FALSE),0)</f>
        <v>4753</v>
      </c>
      <c r="H31" s="36">
        <f t="shared" si="0"/>
        <v>99648</v>
      </c>
      <c r="I31" s="37" t="str">
        <f t="shared" si="1"/>
        <v>yes</v>
      </c>
      <c r="J31" s="37" t="str">
        <f t="shared" si="2"/>
        <v>no</v>
      </c>
      <c r="L31" s="36">
        <f t="shared" si="3"/>
        <v>4753</v>
      </c>
      <c r="M31" s="38">
        <f>IFERROR(VLOOKUP(A31,'[1]18-19 SF Pym JO'!$A$3:$AF$175,32,FALSE),0)</f>
        <v>26960812.91</v>
      </c>
      <c r="N31" s="39">
        <f t="shared" si="4"/>
        <v>5672.378058068588</v>
      </c>
      <c r="O31" s="40"/>
      <c r="P31" s="41">
        <f>IFERROR(VLOOKUP(A31,'[1]Historical Fall Enrollment'!$A$8:$E$193,5,FALSE),0)</f>
        <v>4630</v>
      </c>
      <c r="Q31" s="42">
        <f>IFERROR(VLOOKUP(A31,'[1]20-21 SF pym AM'!$A$4:$AF$185,30,FALSE),0)</f>
        <v>27369121.740000002</v>
      </c>
      <c r="R31" s="42">
        <f t="shared" si="5"/>
        <v>5911.2573952483808</v>
      </c>
      <c r="T31" s="77">
        <v>4765</v>
      </c>
      <c r="U31" s="78">
        <v>28406390.539999995</v>
      </c>
      <c r="V31" s="79">
        <v>5961.4670598111215</v>
      </c>
      <c r="W31" s="43"/>
      <c r="X31" s="83">
        <v>4861</v>
      </c>
      <c r="Y31" s="87">
        <v>31531093.499399994</v>
      </c>
      <c r="Z31" s="90">
        <v>6486.5446408969337</v>
      </c>
      <c r="AA31" s="89"/>
      <c r="AB31" s="89"/>
      <c r="AC31" s="89"/>
      <c r="AD31" s="89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</row>
    <row r="32" spans="1:130" s="33" customFormat="1" x14ac:dyDescent="0.25">
      <c r="A32" s="72">
        <v>271</v>
      </c>
      <c r="B32" s="33">
        <v>1600780</v>
      </c>
      <c r="C32" s="33" t="s">
        <v>53</v>
      </c>
      <c r="D32" s="34">
        <v>0.10719462882429236</v>
      </c>
      <c r="E32" s="35">
        <v>0.1071</v>
      </c>
      <c r="G32" s="36">
        <f>IFERROR(VLOOKUP(A32,'[1]Historical Fall Enrollment'!$A$8:$G$193,7,FALSE),0)</f>
        <v>10888</v>
      </c>
      <c r="H32" s="36">
        <f t="shared" si="0"/>
        <v>110536</v>
      </c>
      <c r="I32" s="37" t="str">
        <f t="shared" si="1"/>
        <v>yes</v>
      </c>
      <c r="J32" s="37" t="str">
        <f t="shared" si="2"/>
        <v>no</v>
      </c>
      <c r="L32" s="36">
        <f t="shared" si="3"/>
        <v>10888</v>
      </c>
      <c r="M32" s="38">
        <f>IFERROR(VLOOKUP(A32,'[1]18-19 SF Pym JO'!$A$3:$AF$175,32,FALSE),0)</f>
        <v>59747612.079999998</v>
      </c>
      <c r="N32" s="39">
        <f t="shared" si="4"/>
        <v>5487.4735562086698</v>
      </c>
      <c r="O32" s="40"/>
      <c r="P32" s="41">
        <f>IFERROR(VLOOKUP(A32,'[1]Historical Fall Enrollment'!$A$8:$E$193,5,FALSE),0)</f>
        <v>10044</v>
      </c>
      <c r="Q32" s="42">
        <f>IFERROR(VLOOKUP(A32,'[1]20-21 SF pym AM'!$A$4:$AF$185,30,FALSE),0)</f>
        <v>58668386.059999995</v>
      </c>
      <c r="R32" s="42">
        <f t="shared" si="5"/>
        <v>5841.1376005575466</v>
      </c>
      <c r="T32" s="77">
        <v>10193</v>
      </c>
      <c r="U32" s="78">
        <v>59648685.999999993</v>
      </c>
      <c r="V32" s="79">
        <v>5851.9264200922198</v>
      </c>
      <c r="W32" s="43"/>
      <c r="X32" s="83">
        <v>10397</v>
      </c>
      <c r="Y32" s="87">
        <v>66210041.459999993</v>
      </c>
      <c r="Z32" s="90">
        <v>6368.187117437722</v>
      </c>
      <c r="AA32" s="89"/>
      <c r="AB32" s="89"/>
      <c r="AC32" s="89"/>
      <c r="AD32" s="89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</row>
    <row r="33" spans="1:130" s="33" customFormat="1" x14ac:dyDescent="0.25">
      <c r="A33" s="72">
        <v>272</v>
      </c>
      <c r="B33" s="33">
        <v>1601800</v>
      </c>
      <c r="C33" s="33" t="s">
        <v>54</v>
      </c>
      <c r="D33" s="34">
        <v>0.10735042735042735</v>
      </c>
      <c r="E33" s="35">
        <v>0.10489999999999999</v>
      </c>
      <c r="G33" s="36">
        <f>IFERROR(VLOOKUP(A33,'[1]Historical Fall Enrollment'!$A$8:$G$193,7,FALSE),0)</f>
        <v>4474</v>
      </c>
      <c r="H33" s="36">
        <f t="shared" si="0"/>
        <v>115010</v>
      </c>
      <c r="I33" s="37" t="str">
        <f t="shared" si="1"/>
        <v>yes</v>
      </c>
      <c r="J33" s="37" t="str">
        <f t="shared" si="2"/>
        <v>no</v>
      </c>
      <c r="L33" s="36">
        <f t="shared" si="3"/>
        <v>4474</v>
      </c>
      <c r="M33" s="38">
        <f>IFERROR(VLOOKUP(A33,'[1]18-19 SF Pym JO'!$A$3:$AF$175,32,FALSE),0)</f>
        <v>25453615.48</v>
      </c>
      <c r="N33" s="39">
        <f t="shared" si="4"/>
        <v>5689.2301028162719</v>
      </c>
      <c r="O33" s="40"/>
      <c r="P33" s="41">
        <f>IFERROR(VLOOKUP(A33,'[1]Historical Fall Enrollment'!$A$8:$E$193,5,FALSE),0)</f>
        <v>4330</v>
      </c>
      <c r="Q33" s="42">
        <f>IFERROR(VLOOKUP(A33,'[1]20-21 SF pym AM'!$A$4:$AF$185,30,FALSE),0)</f>
        <v>25767366.650000006</v>
      </c>
      <c r="R33" s="42">
        <f t="shared" si="5"/>
        <v>5950.8929907621259</v>
      </c>
      <c r="T33" s="77">
        <v>4671</v>
      </c>
      <c r="U33" s="78">
        <v>27966476.75</v>
      </c>
      <c r="V33" s="79">
        <v>5987.2568507814176</v>
      </c>
      <c r="W33" s="43"/>
      <c r="X33" s="83">
        <v>4765</v>
      </c>
      <c r="Y33" s="87">
        <v>31042789.192499999</v>
      </c>
      <c r="Z33" s="90">
        <v>6514.7511421825811</v>
      </c>
      <c r="AA33" s="89"/>
      <c r="AB33" s="89"/>
      <c r="AC33" s="89"/>
      <c r="AD33" s="8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</row>
    <row r="34" spans="1:130" s="44" customFormat="1" x14ac:dyDescent="0.25">
      <c r="A34" s="72">
        <v>421</v>
      </c>
      <c r="B34" s="33">
        <v>1602030</v>
      </c>
      <c r="C34" s="33" t="s">
        <v>55</v>
      </c>
      <c r="D34" s="34">
        <v>0.10565110565110565</v>
      </c>
      <c r="E34" s="35">
        <v>0.10487438725733557</v>
      </c>
      <c r="F34" s="33"/>
      <c r="G34" s="36">
        <f>IFERROR(VLOOKUP(A34,'[1]Historical Fall Enrollment'!$A$8:$G$193,7,FALSE),0)</f>
        <v>1288</v>
      </c>
      <c r="H34" s="36">
        <f t="shared" si="0"/>
        <v>116298</v>
      </c>
      <c r="I34" s="37" t="str">
        <f t="shared" si="1"/>
        <v>yes</v>
      </c>
      <c r="J34" s="37" t="str">
        <f t="shared" si="2"/>
        <v>no</v>
      </c>
      <c r="K34" s="33"/>
      <c r="L34" s="36">
        <f t="shared" si="3"/>
        <v>1288</v>
      </c>
      <c r="M34" s="38">
        <f>IFERROR(VLOOKUP(A34,'[1]18-19 SF Pym JO'!$A$3:$AF$175,32,FALSE),0)</f>
        <v>8130230.1999999993</v>
      </c>
      <c r="N34" s="39">
        <f t="shared" si="4"/>
        <v>6312.2905279503102</v>
      </c>
      <c r="O34" s="40"/>
      <c r="P34" s="41">
        <f>IFERROR(VLOOKUP(A34,'[1]Historical Fall Enrollment'!$A$8:$E$193,5,FALSE),0)</f>
        <v>1282</v>
      </c>
      <c r="Q34" s="42">
        <f>IFERROR(VLOOKUP(A34,'[1]20-21 SF pym AM'!$A$4:$AF$185,30,FALSE),0)</f>
        <v>8935624.5700000003</v>
      </c>
      <c r="R34" s="42">
        <f t="shared" si="5"/>
        <v>6970.0659672386901</v>
      </c>
      <c r="S34" s="33"/>
      <c r="T34" s="77">
        <v>1352</v>
      </c>
      <c r="U34" s="78">
        <v>9011103.7300000004</v>
      </c>
      <c r="V34" s="79">
        <v>6665.0175517751486</v>
      </c>
      <c r="W34" s="43"/>
      <c r="X34" s="83">
        <v>1380</v>
      </c>
      <c r="Y34" s="87">
        <v>10002325.1403</v>
      </c>
      <c r="Z34" s="90">
        <v>7248.0616958695655</v>
      </c>
      <c r="AA34" s="89"/>
      <c r="AB34" s="89"/>
      <c r="AC34" s="89"/>
      <c r="AD34" s="89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</row>
    <row r="35" spans="1:130" s="33" customFormat="1" x14ac:dyDescent="0.25">
      <c r="A35" s="72">
        <v>52</v>
      </c>
      <c r="B35" s="33">
        <v>1602970</v>
      </c>
      <c r="C35" s="33" t="s">
        <v>56</v>
      </c>
      <c r="D35" s="34">
        <v>0.10816224336504757</v>
      </c>
      <c r="E35" s="35">
        <v>0.10312990652543683</v>
      </c>
      <c r="G35" s="36">
        <f>IFERROR(VLOOKUP(A35,'[1]Historical Fall Enrollment'!$A$8:$G$193,7,FALSE),0)</f>
        <v>1777</v>
      </c>
      <c r="H35" s="36">
        <f t="shared" si="0"/>
        <v>118075</v>
      </c>
      <c r="I35" s="37" t="str">
        <f t="shared" si="1"/>
        <v>yes</v>
      </c>
      <c r="J35" s="37" t="str">
        <f t="shared" si="2"/>
        <v>no</v>
      </c>
      <c r="L35" s="36">
        <f t="shared" si="3"/>
        <v>1777</v>
      </c>
      <c r="M35" s="38">
        <f>IFERROR(VLOOKUP(A35,'[1]18-19 SF Pym JO'!$A$3:$AF$175,32,FALSE),0)</f>
        <v>10797804.329999998</v>
      </c>
      <c r="N35" s="39">
        <f t="shared" si="4"/>
        <v>6076.4233708497459</v>
      </c>
      <c r="O35" s="40"/>
      <c r="P35" s="41">
        <f>IFERROR(VLOOKUP(A35,'[1]Historical Fall Enrollment'!$A$8:$E$193,5,FALSE),0)</f>
        <v>2277</v>
      </c>
      <c r="Q35" s="42">
        <f>IFERROR(VLOOKUP(A35,'[1]20-21 SF pym AM'!$A$4:$AF$185,30,FALSE),0)</f>
        <v>12376662.200000001</v>
      </c>
      <c r="R35" s="42">
        <f t="shared" si="5"/>
        <v>5435.512604303909</v>
      </c>
      <c r="T35" s="77">
        <v>2837</v>
      </c>
      <c r="U35" s="78">
        <v>14708266.279999999</v>
      </c>
      <c r="V35" s="79">
        <v>5184.4435248501941</v>
      </c>
      <c r="W35" s="43"/>
      <c r="X35" s="83">
        <v>2894</v>
      </c>
      <c r="Y35" s="87">
        <v>16326175.570799999</v>
      </c>
      <c r="Z35" s="90">
        <v>5641.3875503800964</v>
      </c>
      <c r="AA35" s="89"/>
      <c r="AB35" s="89"/>
      <c r="AC35" s="89"/>
      <c r="AD35" s="89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</row>
    <row r="36" spans="1:130" s="33" customFormat="1" x14ac:dyDescent="0.25">
      <c r="A36" s="72">
        <v>1</v>
      </c>
      <c r="B36" s="33">
        <v>1600360</v>
      </c>
      <c r="C36" s="33" t="s">
        <v>57</v>
      </c>
      <c r="D36" s="34">
        <v>0.10216921776692647</v>
      </c>
      <c r="E36" s="35">
        <v>0.10059999999999999</v>
      </c>
      <c r="G36" s="36">
        <f>IFERROR(VLOOKUP(A36,'[1]Historical Fall Enrollment'!$A$8:$G$193,7,FALSE),0)</f>
        <v>25527</v>
      </c>
      <c r="H36" s="36">
        <f t="shared" si="0"/>
        <v>143602</v>
      </c>
      <c r="I36" s="37" t="str">
        <f t="shared" si="1"/>
        <v>no</v>
      </c>
      <c r="J36" s="37" t="str">
        <f t="shared" si="2"/>
        <v>no</v>
      </c>
      <c r="L36" s="36">
        <f t="shared" si="3"/>
        <v>25527</v>
      </c>
      <c r="M36" s="38">
        <f>IFERROR(VLOOKUP(A36,'[1]18-19 SF Pym JO'!$A$3:$AF$175,32,FALSE),0)</f>
        <v>146388344.38000003</v>
      </c>
      <c r="N36" s="39">
        <f t="shared" si="4"/>
        <v>5734.6474078426772</v>
      </c>
      <c r="O36" s="40"/>
      <c r="P36" s="41">
        <f>IFERROR(VLOOKUP(A36,'[1]Historical Fall Enrollment'!$A$8:$E$193,5,FALSE),0)</f>
        <v>23857</v>
      </c>
      <c r="Q36" s="42">
        <f>IFERROR(VLOOKUP(A36,'[1]20-21 SF pym AM'!$A$4:$AF$185,30,FALSE),0)</f>
        <v>147384809.5</v>
      </c>
      <c r="R36" s="42">
        <f t="shared" si="5"/>
        <v>6177.843379301672</v>
      </c>
      <c r="T36" s="77">
        <v>23364</v>
      </c>
      <c r="U36" s="78">
        <v>140558963.73000002</v>
      </c>
      <c r="V36" s="79">
        <v>6016.048781458655</v>
      </c>
      <c r="W36" s="43"/>
      <c r="X36" s="83">
        <v>4</v>
      </c>
      <c r="Y36" s="87">
        <v>5</v>
      </c>
      <c r="Z36" s="90">
        <v>1.25</v>
      </c>
      <c r="AA36" s="89"/>
      <c r="AB36" s="89"/>
      <c r="AC36" s="89"/>
      <c r="AD36" s="89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</row>
    <row r="37" spans="1:130" s="33" customFormat="1" x14ac:dyDescent="0.25">
      <c r="A37" s="72">
        <v>21</v>
      </c>
      <c r="B37" s="33">
        <v>1601950</v>
      </c>
      <c r="C37" s="33" t="s">
        <v>58</v>
      </c>
      <c r="D37" s="34">
        <v>0.10169491525423729</v>
      </c>
      <c r="E37" s="35">
        <v>9.9909570790368232E-2</v>
      </c>
      <c r="G37" s="36">
        <f>IFERROR(VLOOKUP(A37,'[1]Historical Fall Enrollment'!$A$8:$G$193,7,FALSE),0)</f>
        <v>1298</v>
      </c>
      <c r="H37" s="36">
        <f t="shared" si="0"/>
        <v>144900</v>
      </c>
      <c r="I37" s="37" t="str">
        <f t="shared" si="1"/>
        <v>no</v>
      </c>
      <c r="J37" s="37" t="str">
        <f t="shared" si="2"/>
        <v>no</v>
      </c>
      <c r="L37" s="36">
        <f t="shared" si="3"/>
        <v>1298</v>
      </c>
      <c r="M37" s="38">
        <f>IFERROR(VLOOKUP(A37,'[1]18-19 SF Pym JO'!$A$3:$AF$175,32,FALSE),0)</f>
        <v>8205166.0199999996</v>
      </c>
      <c r="N37" s="39">
        <f t="shared" si="4"/>
        <v>6321.3913867488436</v>
      </c>
      <c r="O37" s="40"/>
      <c r="P37" s="41">
        <f>IFERROR(VLOOKUP(A37,'[1]Historical Fall Enrollment'!$A$8:$E$193,5,FALSE),0)</f>
        <v>1206</v>
      </c>
      <c r="Q37" s="42">
        <f>IFERROR(VLOOKUP(A37,'[1]20-21 SF pym AM'!$A$4:$AF$185,30,FALSE),0)</f>
        <v>7860251.5300000003</v>
      </c>
      <c r="R37" s="42">
        <f t="shared" si="5"/>
        <v>6517.6215008291874</v>
      </c>
      <c r="T37" s="77">
        <v>1252</v>
      </c>
      <c r="U37" s="78">
        <v>7450172.2300000004</v>
      </c>
      <c r="V37" s="79">
        <v>5950.6167971246014</v>
      </c>
      <c r="W37" s="43"/>
      <c r="X37" s="83">
        <v>1278</v>
      </c>
      <c r="Y37" s="87">
        <v>8269691.1753000002</v>
      </c>
      <c r="Z37" s="90">
        <v>6470.8068664319253</v>
      </c>
      <c r="AA37" s="89"/>
      <c r="AB37" s="89"/>
      <c r="AC37" s="89"/>
      <c r="AD37" s="89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</row>
    <row r="38" spans="1:130" s="33" customFormat="1" x14ac:dyDescent="0.25">
      <c r="A38" s="72">
        <v>373</v>
      </c>
      <c r="B38" s="33">
        <v>1601140</v>
      </c>
      <c r="C38" s="33" t="s">
        <v>59</v>
      </c>
      <c r="D38" s="34">
        <v>9.5696489241223107E-2</v>
      </c>
      <c r="E38" s="35">
        <v>9.8891199629877607E-2</v>
      </c>
      <c r="G38" s="36">
        <f>IFERROR(VLOOKUP(A38,'[1]Historical Fall Enrollment'!$A$8:$G$193,7,FALSE),0)</f>
        <v>1762</v>
      </c>
      <c r="H38" s="36">
        <f t="shared" si="0"/>
        <v>146662</v>
      </c>
      <c r="I38" s="37" t="str">
        <f t="shared" si="1"/>
        <v>no</v>
      </c>
      <c r="J38" s="37" t="str">
        <f t="shared" si="2"/>
        <v>no</v>
      </c>
      <c r="L38" s="36">
        <f t="shared" si="3"/>
        <v>1762</v>
      </c>
      <c r="M38" s="38">
        <f>IFERROR(VLOOKUP(A38,'[1]18-19 SF Pym JO'!$A$3:$AF$175,32,FALSE),0)</f>
        <v>10761921.119999999</v>
      </c>
      <c r="N38" s="39">
        <f t="shared" si="4"/>
        <v>6107.7872417707149</v>
      </c>
      <c r="O38" s="40"/>
      <c r="P38" s="41">
        <f>IFERROR(VLOOKUP(A38,'[1]Historical Fall Enrollment'!$A$8:$E$193,5,FALSE),0)</f>
        <v>1639</v>
      </c>
      <c r="Q38" s="42">
        <f>IFERROR(VLOOKUP(A38,'[1]20-21 SF pym AM'!$A$4:$AF$185,30,FALSE),0)</f>
        <v>10305402.35</v>
      </c>
      <c r="R38" s="42">
        <f t="shared" si="5"/>
        <v>6287.615832824893</v>
      </c>
      <c r="T38" s="77">
        <v>1627</v>
      </c>
      <c r="U38" s="78">
        <v>10084369.550000001</v>
      </c>
      <c r="V38" s="79">
        <v>6198.137400122926</v>
      </c>
      <c r="W38" s="43"/>
      <c r="X38" s="83">
        <v>1660</v>
      </c>
      <c r="Y38" s="87">
        <v>11193650.2005</v>
      </c>
      <c r="Z38" s="90">
        <v>6743.1627713855423</v>
      </c>
      <c r="AA38" s="89"/>
      <c r="AB38" s="89"/>
      <c r="AC38" s="89"/>
      <c r="AD38" s="89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</row>
    <row r="39" spans="1:130" s="33" customFormat="1" x14ac:dyDescent="0.25">
      <c r="A39" s="72">
        <v>131</v>
      </c>
      <c r="B39" s="33">
        <v>1602340</v>
      </c>
      <c r="C39" s="33" t="s">
        <v>60</v>
      </c>
      <c r="D39" s="34">
        <v>9.7637346996868768E-2</v>
      </c>
      <c r="E39" s="35">
        <v>9.7584016959875799E-2</v>
      </c>
      <c r="G39" s="36">
        <f>IFERROR(VLOOKUP(A39,'[1]Historical Fall Enrollment'!$A$8:$G$193,7,FALSE),0)</f>
        <v>13977</v>
      </c>
      <c r="H39" s="36">
        <f t="shared" si="0"/>
        <v>160639</v>
      </c>
      <c r="I39" s="37" t="str">
        <f t="shared" si="1"/>
        <v>no</v>
      </c>
      <c r="J39" s="37" t="str">
        <f t="shared" si="2"/>
        <v>no</v>
      </c>
      <c r="L39" s="36">
        <f t="shared" si="3"/>
        <v>13977</v>
      </c>
      <c r="M39" s="38">
        <f>IFERROR(VLOOKUP(A39,'[1]18-19 SF Pym JO'!$A$3:$AF$175,32,FALSE),0)</f>
        <v>80292126.340000004</v>
      </c>
      <c r="N39" s="39">
        <f t="shared" si="4"/>
        <v>5744.5894211919585</v>
      </c>
      <c r="O39" s="40"/>
      <c r="P39" s="41">
        <f>IFERROR(VLOOKUP(A39,'[1]Historical Fall Enrollment'!$A$8:$E$193,5,FALSE),0)</f>
        <v>13226</v>
      </c>
      <c r="Q39" s="42">
        <f>IFERROR(VLOOKUP(A39,'[1]20-21 SF pym AM'!$A$4:$AF$185,30,FALSE),0)</f>
        <v>79659267.74000001</v>
      </c>
      <c r="R39" s="42">
        <f t="shared" si="5"/>
        <v>6022.929664297596</v>
      </c>
      <c r="T39" s="77">
        <v>13658</v>
      </c>
      <c r="U39" s="78">
        <v>80131776.060000002</v>
      </c>
      <c r="V39" s="79">
        <v>5867.0212373700397</v>
      </c>
      <c r="W39" s="43"/>
      <c r="X39" s="83">
        <v>13932</v>
      </c>
      <c r="Y39" s="87">
        <v>88946271.426600009</v>
      </c>
      <c r="Z39" s="90">
        <v>6384.3146301033603</v>
      </c>
      <c r="AA39" s="89"/>
      <c r="AB39" s="89"/>
      <c r="AC39" s="89"/>
      <c r="AD39" s="89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</row>
    <row r="40" spans="1:130" s="33" customFormat="1" x14ac:dyDescent="0.25">
      <c r="A40" s="72">
        <v>401</v>
      </c>
      <c r="B40" s="33">
        <v>1603180</v>
      </c>
      <c r="C40" s="33" t="s">
        <v>61</v>
      </c>
      <c r="D40" s="34">
        <v>9.7349177330895792E-2</v>
      </c>
      <c r="E40" s="35">
        <v>9.6362696311692309E-2</v>
      </c>
      <c r="G40" s="36">
        <f>IFERROR(VLOOKUP(A40,'[1]Historical Fall Enrollment'!$A$8:$G$193,7,FALSE),0)</f>
        <v>1833</v>
      </c>
      <c r="H40" s="36">
        <f t="shared" si="0"/>
        <v>162472</v>
      </c>
      <c r="I40" s="37" t="str">
        <f t="shared" si="1"/>
        <v>no</v>
      </c>
      <c r="J40" s="37" t="str">
        <f t="shared" si="2"/>
        <v>no</v>
      </c>
      <c r="L40" s="36">
        <f t="shared" si="3"/>
        <v>1833</v>
      </c>
      <c r="M40" s="38">
        <f>IFERROR(VLOOKUP(A40,'[1]18-19 SF Pym JO'!$A$3:$AF$175,32,FALSE),0)</f>
        <v>10718707.440000001</v>
      </c>
      <c r="N40" s="39">
        <f t="shared" si="4"/>
        <v>5847.6309001636664</v>
      </c>
      <c r="O40" s="40"/>
      <c r="P40" s="41">
        <f>IFERROR(VLOOKUP(A40,'[1]Historical Fall Enrollment'!$A$8:$E$193,5,FALSE),0)</f>
        <v>1799</v>
      </c>
      <c r="Q40" s="42">
        <f>IFERROR(VLOOKUP(A40,'[1]20-21 SF pym AM'!$A$4:$AF$185,30,FALSE),0)</f>
        <v>11397960.350000001</v>
      </c>
      <c r="R40" s="42">
        <f t="shared" si="5"/>
        <v>6335.7200389105064</v>
      </c>
      <c r="T40" s="77">
        <v>1906</v>
      </c>
      <c r="U40" s="78">
        <v>11504575.270000001</v>
      </c>
      <c r="V40" s="79">
        <v>6035.9786306400847</v>
      </c>
      <c r="W40" s="43"/>
      <c r="X40" s="83">
        <v>1945</v>
      </c>
      <c r="Y40" s="87">
        <v>12770078.549700001</v>
      </c>
      <c r="Z40" s="90">
        <v>6565.5930846786641</v>
      </c>
      <c r="AA40" s="89"/>
      <c r="AB40" s="89"/>
      <c r="AC40" s="89"/>
      <c r="AD40" s="89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</row>
    <row r="41" spans="1:130" s="33" customFormat="1" x14ac:dyDescent="0.25">
      <c r="A41" s="72">
        <v>93</v>
      </c>
      <c r="B41" s="33">
        <v>1600930</v>
      </c>
      <c r="C41" s="33" t="s">
        <v>62</v>
      </c>
      <c r="D41" s="34">
        <v>8.7797619047619041E-2</v>
      </c>
      <c r="E41" s="35">
        <v>8.8595947267332081E-2</v>
      </c>
      <c r="G41" s="36">
        <f>IFERROR(VLOOKUP(A41,'[1]Historical Fall Enrollment'!$A$8:$G$193,7,FALSE),0)</f>
        <v>12905</v>
      </c>
      <c r="H41" s="36">
        <f t="shared" si="0"/>
        <v>175377</v>
      </c>
      <c r="I41" s="37" t="str">
        <f t="shared" si="1"/>
        <v>no</v>
      </c>
      <c r="J41" s="37" t="str">
        <f t="shared" si="2"/>
        <v>no</v>
      </c>
      <c r="L41" s="36">
        <f t="shared" si="3"/>
        <v>12905</v>
      </c>
      <c r="M41" s="38">
        <f>IFERROR(VLOOKUP(A41,'[1]18-19 SF Pym JO'!$A$3:$AF$175,32,FALSE),0)</f>
        <v>69825107.549999982</v>
      </c>
      <c r="N41" s="39">
        <f t="shared" si="4"/>
        <v>5410.7018636187513</v>
      </c>
      <c r="O41" s="40"/>
      <c r="P41" s="41">
        <f>IFERROR(VLOOKUP(A41,'[1]Historical Fall Enrollment'!$A$8:$E$193,5,FALSE),0)</f>
        <v>13236</v>
      </c>
      <c r="Q41" s="42">
        <f>IFERROR(VLOOKUP(A41,'[1]20-21 SF pym AM'!$A$4:$AF$185,30,FALSE),0)</f>
        <v>76144508.37000002</v>
      </c>
      <c r="R41" s="42">
        <f t="shared" si="5"/>
        <v>5752.8338145965563</v>
      </c>
      <c r="T41" s="77">
        <v>13481</v>
      </c>
      <c r="U41" s="78">
        <v>76414653.979999989</v>
      </c>
      <c r="V41" s="79">
        <v>5668.3223781618562</v>
      </c>
      <c r="W41" s="43"/>
      <c r="X41" s="83">
        <v>13751</v>
      </c>
      <c r="Y41" s="87">
        <v>84820265.917799994</v>
      </c>
      <c r="Z41" s="90">
        <v>6168.2980087120932</v>
      </c>
      <c r="AA41" s="89"/>
      <c r="AB41" s="89"/>
      <c r="AC41" s="89"/>
      <c r="AD41" s="89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</row>
    <row r="42" spans="1:130" s="33" customFormat="1" x14ac:dyDescent="0.25">
      <c r="A42" s="72">
        <v>139</v>
      </c>
      <c r="B42" s="33">
        <v>1600600</v>
      </c>
      <c r="C42" s="33" t="s">
        <v>63</v>
      </c>
      <c r="D42" s="34">
        <v>8.568241735956196E-2</v>
      </c>
      <c r="E42" s="35">
        <v>8.7740927837387322E-2</v>
      </c>
      <c r="G42" s="36">
        <f>IFERROR(VLOOKUP(A42,'[1]Historical Fall Enrollment'!$A$8:$G$193,7,FALSE),0)</f>
        <v>9090</v>
      </c>
      <c r="H42" s="36">
        <f t="shared" si="0"/>
        <v>184467</v>
      </c>
      <c r="I42" s="37" t="str">
        <f t="shared" si="1"/>
        <v>no</v>
      </c>
      <c r="J42" s="37" t="str">
        <f t="shared" si="2"/>
        <v>no</v>
      </c>
      <c r="L42" s="36">
        <f t="shared" si="3"/>
        <v>9090</v>
      </c>
      <c r="M42" s="38">
        <f>IFERROR(VLOOKUP(A42,'[1]18-19 SF Pym JO'!$A$3:$AF$175,32,FALSE),0)</f>
        <v>52224289.890000001</v>
      </c>
      <c r="N42" s="39">
        <f t="shared" si="4"/>
        <v>5745.2464125412544</v>
      </c>
      <c r="O42" s="40"/>
      <c r="P42" s="41">
        <f>IFERROR(VLOOKUP(A42,'[1]Historical Fall Enrollment'!$A$8:$E$193,5,FALSE),0)</f>
        <v>8909</v>
      </c>
      <c r="Q42" s="42">
        <f>IFERROR(VLOOKUP(A42,'[1]20-21 SF pym AM'!$A$4:$AF$185,30,FALSE),0)</f>
        <v>54542826.380000003</v>
      </c>
      <c r="R42" s="42">
        <f t="shared" si="5"/>
        <v>6122.2164530250311</v>
      </c>
      <c r="T42" s="77">
        <v>9659</v>
      </c>
      <c r="U42" s="78">
        <v>57818385.939999998</v>
      </c>
      <c r="V42" s="79">
        <v>5985.9598239983434</v>
      </c>
      <c r="W42" s="43"/>
      <c r="X42" s="83">
        <v>9853</v>
      </c>
      <c r="Y42" s="87">
        <v>64178408.393399999</v>
      </c>
      <c r="Z42" s="90">
        <v>6513.5906214756924</v>
      </c>
      <c r="AA42" s="89"/>
      <c r="AB42" s="89"/>
      <c r="AC42" s="89"/>
      <c r="AD42" s="89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</row>
    <row r="43" spans="1:130" s="33" customFormat="1" x14ac:dyDescent="0.25">
      <c r="A43" s="72">
        <v>413</v>
      </c>
      <c r="B43" s="33">
        <v>1601050</v>
      </c>
      <c r="C43" s="33" t="s">
        <v>64</v>
      </c>
      <c r="D43" s="34">
        <v>8.7185488589818602E-2</v>
      </c>
      <c r="E43" s="35">
        <v>8.7431272333130611E-2</v>
      </c>
      <c r="G43" s="36">
        <f>IFERROR(VLOOKUP(A43,'[1]Historical Fall Enrollment'!$A$8:$G$193,7,FALSE),0)</f>
        <v>1677</v>
      </c>
      <c r="H43" s="36">
        <f t="shared" si="0"/>
        <v>186144</v>
      </c>
      <c r="I43" s="37" t="str">
        <f t="shared" si="1"/>
        <v>no</v>
      </c>
      <c r="J43" s="37" t="str">
        <f t="shared" si="2"/>
        <v>no</v>
      </c>
      <c r="L43" s="36">
        <f t="shared" si="3"/>
        <v>1677</v>
      </c>
      <c r="M43" s="38">
        <f>IFERROR(VLOOKUP(A43,'[1]18-19 SF Pym JO'!$A$3:$AF$175,32,FALSE),0)</f>
        <v>10029405.439999999</v>
      </c>
      <c r="N43" s="39">
        <f t="shared" si="4"/>
        <v>5980.5637686344662</v>
      </c>
      <c r="O43" s="40"/>
      <c r="P43" s="41">
        <f>IFERROR(VLOOKUP(A43,'[1]Historical Fall Enrollment'!$A$8:$E$193,5,FALSE),0)</f>
        <v>1596</v>
      </c>
      <c r="Q43" s="42">
        <f>IFERROR(VLOOKUP(A43,'[1]20-21 SF pym AM'!$A$4:$AF$185,30,FALSE),0)</f>
        <v>10062801.210000001</v>
      </c>
      <c r="R43" s="42">
        <f t="shared" si="5"/>
        <v>6305.0132894736844</v>
      </c>
      <c r="T43" s="77">
        <v>1603</v>
      </c>
      <c r="U43" s="78">
        <v>9772356.3900000006</v>
      </c>
      <c r="V43" s="79">
        <v>6096.2921958827201</v>
      </c>
      <c r="W43" s="43"/>
      <c r="X43" s="83">
        <v>1636</v>
      </c>
      <c r="Y43" s="87">
        <v>10847315.592900001</v>
      </c>
      <c r="Z43" s="90">
        <v>6630.3885042176043</v>
      </c>
      <c r="AA43" s="89"/>
      <c r="AB43" s="89"/>
      <c r="AC43" s="89"/>
      <c r="AD43" s="89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</row>
    <row r="44" spans="1:130" s="44" customFormat="1" x14ac:dyDescent="0.25">
      <c r="A44" s="72">
        <v>281</v>
      </c>
      <c r="B44" s="33">
        <v>1602220</v>
      </c>
      <c r="C44" s="33" t="s">
        <v>65</v>
      </c>
      <c r="D44" s="34">
        <v>8.7883211678832118E-2</v>
      </c>
      <c r="E44" s="35">
        <v>8.6541658864271204E-2</v>
      </c>
      <c r="F44" s="33"/>
      <c r="G44" s="36">
        <f>IFERROR(VLOOKUP(A44,'[1]Historical Fall Enrollment'!$A$8:$G$193,7,FALSE),0)</f>
        <v>2364</v>
      </c>
      <c r="H44" s="36">
        <f t="shared" si="0"/>
        <v>188508</v>
      </c>
      <c r="I44" s="37" t="str">
        <f t="shared" si="1"/>
        <v>no</v>
      </c>
      <c r="J44" s="37" t="str">
        <f t="shared" si="2"/>
        <v>no</v>
      </c>
      <c r="K44" s="33"/>
      <c r="L44" s="36">
        <f t="shared" si="3"/>
        <v>2364</v>
      </c>
      <c r="M44" s="38">
        <f>IFERROR(VLOOKUP(A44,'[1]18-19 SF Pym JO'!$A$3:$AF$175,32,FALSE),0)</f>
        <v>13491166.889999999</v>
      </c>
      <c r="N44" s="39">
        <f t="shared" si="4"/>
        <v>5706.9233883248726</v>
      </c>
      <c r="O44" s="40"/>
      <c r="P44" s="41">
        <f>IFERROR(VLOOKUP(A44,'[1]Historical Fall Enrollment'!$A$8:$E$193,5,FALSE),0)</f>
        <v>2160</v>
      </c>
      <c r="Q44" s="42">
        <f>IFERROR(VLOOKUP(A44,'[1]20-21 SF pym AM'!$A$4:$AF$185,30,FALSE),0)</f>
        <v>12913881.449999999</v>
      </c>
      <c r="R44" s="42">
        <f t="shared" si="5"/>
        <v>5978.6488194444437</v>
      </c>
      <c r="S44" s="33"/>
      <c r="T44" s="77">
        <v>2182</v>
      </c>
      <c r="U44" s="78">
        <v>12752135.640000001</v>
      </c>
      <c r="V44" s="79">
        <v>5844.2418148487632</v>
      </c>
      <c r="W44" s="43"/>
      <c r="X44" s="83">
        <v>2226</v>
      </c>
      <c r="Y44" s="87">
        <v>14154870.560400002</v>
      </c>
      <c r="Z44" s="90">
        <v>6358.8816533692734</v>
      </c>
      <c r="AA44" s="89"/>
      <c r="AB44" s="89"/>
      <c r="AC44" s="89"/>
      <c r="AD44" s="89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</row>
    <row r="45" spans="1:130" s="33" customFormat="1" x14ac:dyDescent="0.25">
      <c r="A45" s="72">
        <v>201</v>
      </c>
      <c r="B45" s="33">
        <v>1600960</v>
      </c>
      <c r="C45" s="33" t="s">
        <v>66</v>
      </c>
      <c r="D45" s="34">
        <v>8.4090909090909091E-2</v>
      </c>
      <c r="E45" s="35">
        <v>8.4115157638278024E-2</v>
      </c>
      <c r="G45" s="36">
        <f>IFERROR(VLOOKUP(A45,'[1]Historical Fall Enrollment'!$A$8:$G$193,7,FALSE),0)</f>
        <v>2334</v>
      </c>
      <c r="H45" s="36">
        <f t="shared" si="0"/>
        <v>190842</v>
      </c>
      <c r="I45" s="37" t="str">
        <f t="shared" si="1"/>
        <v>no</v>
      </c>
      <c r="J45" s="37" t="str">
        <f t="shared" si="2"/>
        <v>no</v>
      </c>
      <c r="L45" s="36">
        <f t="shared" si="3"/>
        <v>2334</v>
      </c>
      <c r="M45" s="38">
        <f>IFERROR(VLOOKUP(A45,'[1]18-19 SF Pym JO'!$A$3:$AF$175,32,FALSE),0)</f>
        <v>12967631.379999999</v>
      </c>
      <c r="N45" s="39">
        <f t="shared" si="4"/>
        <v>5555.9688860325614</v>
      </c>
      <c r="O45" s="40"/>
      <c r="P45" s="41">
        <f>IFERROR(VLOOKUP(A45,'[1]Historical Fall Enrollment'!$A$8:$E$193,5,FALSE),0)</f>
        <v>2372</v>
      </c>
      <c r="Q45" s="42">
        <f>IFERROR(VLOOKUP(A45,'[1]20-21 SF pym AM'!$A$4:$AF$185,30,FALSE),0)</f>
        <v>13084597.84</v>
      </c>
      <c r="R45" s="42">
        <f t="shared" si="5"/>
        <v>5516.2722765598646</v>
      </c>
      <c r="T45" s="77">
        <v>2456</v>
      </c>
      <c r="U45" s="78">
        <v>13961216.310000001</v>
      </c>
      <c r="V45" s="79">
        <v>5684.534328175896</v>
      </c>
      <c r="W45" s="43"/>
      <c r="X45" s="83">
        <v>2506</v>
      </c>
      <c r="Y45" s="87">
        <v>15496950.1041</v>
      </c>
      <c r="Z45" s="90">
        <v>6183.9385890263366</v>
      </c>
      <c r="AA45" s="89"/>
      <c r="AB45" s="89"/>
      <c r="AC45" s="89"/>
      <c r="AD45" s="89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</row>
    <row r="46" spans="1:130" s="44" customFormat="1" x14ac:dyDescent="0.25">
      <c r="A46" s="72">
        <v>414</v>
      </c>
      <c r="B46" s="33">
        <v>1601710</v>
      </c>
      <c r="C46" s="33" t="s">
        <v>67</v>
      </c>
      <c r="D46" s="34">
        <v>7.8677309007981755E-2</v>
      </c>
      <c r="E46" s="35">
        <v>7.8676613253849129E-2</v>
      </c>
      <c r="F46" s="33"/>
      <c r="G46" s="36">
        <f>IFERROR(VLOOKUP(A46,'[1]Historical Fall Enrollment'!$A$8:$G$193,7,FALSE),0)</f>
        <v>1994</v>
      </c>
      <c r="H46" s="36">
        <f t="shared" si="0"/>
        <v>192836</v>
      </c>
      <c r="I46" s="37" t="str">
        <f t="shared" si="1"/>
        <v>no</v>
      </c>
      <c r="J46" s="37" t="str">
        <f t="shared" si="2"/>
        <v>no</v>
      </c>
      <c r="K46" s="33"/>
      <c r="L46" s="36">
        <f t="shared" si="3"/>
        <v>1994</v>
      </c>
      <c r="M46" s="38">
        <f>IFERROR(VLOOKUP(A46,'[1]18-19 SF Pym JO'!$A$3:$AF$175,32,FALSE),0)</f>
        <v>11622361.560000001</v>
      </c>
      <c r="N46" s="39">
        <f t="shared" si="4"/>
        <v>5828.6667803410237</v>
      </c>
      <c r="O46" s="40"/>
      <c r="P46" s="41">
        <f>IFERROR(VLOOKUP(A46,'[1]Historical Fall Enrollment'!$A$8:$E$193,5,FALSE),0)</f>
        <v>1887</v>
      </c>
      <c r="Q46" s="42">
        <f>IFERROR(VLOOKUP(A46,'[1]20-21 SF pym AM'!$A$4:$AF$185,30,FALSE),0)</f>
        <v>11668056.35</v>
      </c>
      <c r="R46" s="42">
        <f t="shared" si="5"/>
        <v>6183.3896926338102</v>
      </c>
      <c r="S46" s="33"/>
      <c r="T46" s="77">
        <v>1954</v>
      </c>
      <c r="U46" s="78">
        <v>11442861.639999999</v>
      </c>
      <c r="V46" s="79">
        <v>5856.1216171954957</v>
      </c>
      <c r="W46" s="43"/>
      <c r="X46" s="83">
        <v>1994</v>
      </c>
      <c r="Y46" s="87">
        <v>12701576.420399999</v>
      </c>
      <c r="Z46" s="90">
        <v>6369.8979039117348</v>
      </c>
      <c r="AA46" s="89"/>
      <c r="AB46" s="89"/>
      <c r="AC46" s="89"/>
      <c r="AD46" s="89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</row>
    <row r="47" spans="1:130" s="33" customFormat="1" x14ac:dyDescent="0.25">
      <c r="A47" s="72">
        <v>251</v>
      </c>
      <c r="B47" s="33">
        <v>1601570</v>
      </c>
      <c r="C47" s="33" t="s">
        <v>68</v>
      </c>
      <c r="D47" s="34">
        <v>7.6395534290271128E-2</v>
      </c>
      <c r="E47" s="35">
        <v>7.5957975209200113E-2</v>
      </c>
      <c r="G47" s="36">
        <f>IFERROR(VLOOKUP(A47,'[1]Historical Fall Enrollment'!$A$8:$G$193,7,FALSE),0)</f>
        <v>6144</v>
      </c>
      <c r="H47" s="36">
        <f t="shared" si="0"/>
        <v>198980</v>
      </c>
      <c r="I47" s="37" t="str">
        <f t="shared" si="1"/>
        <v>no</v>
      </c>
      <c r="J47" s="37" t="str">
        <f t="shared" si="2"/>
        <v>no</v>
      </c>
      <c r="L47" s="36">
        <f t="shared" si="3"/>
        <v>6144</v>
      </c>
      <c r="M47" s="38">
        <f>IFERROR(VLOOKUP(A47,'[1]18-19 SF Pym JO'!$A$3:$AF$175,32,FALSE),0)</f>
        <v>32977670.939999994</v>
      </c>
      <c r="N47" s="39">
        <f t="shared" si="4"/>
        <v>5367.4594628906243</v>
      </c>
      <c r="O47" s="40"/>
      <c r="P47" s="41">
        <f>IFERROR(VLOOKUP(A47,'[1]Historical Fall Enrollment'!$A$8:$E$193,5,FALSE),0)</f>
        <v>6342</v>
      </c>
      <c r="Q47" s="42">
        <f>IFERROR(VLOOKUP(A47,'[1]20-21 SF pym AM'!$A$4:$AF$185,30,FALSE),0)</f>
        <v>35316543.660000004</v>
      </c>
      <c r="R47" s="42">
        <f t="shared" si="5"/>
        <v>5568.6760737937566</v>
      </c>
      <c r="T47" s="77">
        <v>6618</v>
      </c>
      <c r="U47" s="78">
        <v>36913093.780000001</v>
      </c>
      <c r="V47" s="79">
        <v>5577.6811393170146</v>
      </c>
      <c r="W47" s="43"/>
      <c r="X47" s="83">
        <v>6751</v>
      </c>
      <c r="Y47" s="87">
        <v>40973534.095799997</v>
      </c>
      <c r="Z47" s="90">
        <v>6069.2540506295363</v>
      </c>
      <c r="AA47" s="89"/>
      <c r="AB47" s="89"/>
      <c r="AC47" s="89"/>
      <c r="AD47" s="89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</row>
    <row r="48" spans="1:130" s="44" customFormat="1" x14ac:dyDescent="0.25">
      <c r="A48" s="72">
        <v>3</v>
      </c>
      <c r="B48" s="33">
        <v>1601770</v>
      </c>
      <c r="C48" s="33" t="s">
        <v>69</v>
      </c>
      <c r="D48" s="34">
        <v>7.5804319083296601E-2</v>
      </c>
      <c r="E48" s="35">
        <v>7.4873919988810447E-2</v>
      </c>
      <c r="F48" s="33"/>
      <c r="G48" s="36">
        <f>IFERROR(VLOOKUP(A48,'[1]Historical Fall Enrollment'!$A$8:$G$193,7,FALSE),0)</f>
        <v>5386</v>
      </c>
      <c r="H48" s="36">
        <f t="shared" si="0"/>
        <v>204366</v>
      </c>
      <c r="I48" s="37" t="str">
        <f t="shared" si="1"/>
        <v>no</v>
      </c>
      <c r="J48" s="37" t="str">
        <f t="shared" si="2"/>
        <v>no</v>
      </c>
      <c r="K48" s="33"/>
      <c r="L48" s="36">
        <f t="shared" si="3"/>
        <v>5386</v>
      </c>
      <c r="M48" s="38">
        <f>IFERROR(VLOOKUP(A48,'[1]18-19 SF Pym JO'!$A$3:$AF$175,32,FALSE),0)</f>
        <v>30005858.02</v>
      </c>
      <c r="N48" s="39">
        <f t="shared" si="4"/>
        <v>5571.0839249907167</v>
      </c>
      <c r="O48" s="40"/>
      <c r="P48" s="41">
        <f>IFERROR(VLOOKUP(A48,'[1]Historical Fall Enrollment'!$A$8:$E$193,5,FALSE),0)</f>
        <v>5413</v>
      </c>
      <c r="Q48" s="42">
        <f>IFERROR(VLOOKUP(A48,'[1]20-21 SF pym AM'!$A$4:$AF$185,30,FALSE),0)</f>
        <v>32249514.350000001</v>
      </c>
      <c r="R48" s="42">
        <f t="shared" si="5"/>
        <v>5957.7894605579168</v>
      </c>
      <c r="S48" s="33"/>
      <c r="T48" s="77">
        <v>5740</v>
      </c>
      <c r="U48" s="78">
        <v>33520003.23</v>
      </c>
      <c r="V48" s="79">
        <v>5839.7218170731712</v>
      </c>
      <c r="W48" s="43"/>
      <c r="X48" s="83">
        <v>5855</v>
      </c>
      <c r="Y48" s="87">
        <v>37207203.585299999</v>
      </c>
      <c r="Z48" s="90">
        <v>6354.7743100426987</v>
      </c>
      <c r="AA48" s="89"/>
      <c r="AB48" s="89"/>
      <c r="AC48" s="89"/>
      <c r="AD48" s="89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</row>
    <row r="49" spans="1:130" s="33" customFormat="1" x14ac:dyDescent="0.25">
      <c r="A49" s="72">
        <v>2</v>
      </c>
      <c r="B49" s="33">
        <v>1602100</v>
      </c>
      <c r="C49" s="33" t="s">
        <v>70</v>
      </c>
      <c r="D49" s="34">
        <v>6.9276139410187662E-2</v>
      </c>
      <c r="E49" s="35">
        <v>6.9400000000000003E-2</v>
      </c>
      <c r="G49" s="36">
        <f>IFERROR(VLOOKUP(A49,'[1]Historical Fall Enrollment'!$A$8:$G$193,7,FALSE),0)</f>
        <v>39507</v>
      </c>
      <c r="H49" s="36">
        <f t="shared" si="0"/>
        <v>243873</v>
      </c>
      <c r="I49" s="37" t="str">
        <f t="shared" si="1"/>
        <v>no</v>
      </c>
      <c r="J49" s="37" t="str">
        <f t="shared" si="2"/>
        <v>no</v>
      </c>
      <c r="L49" s="36">
        <f t="shared" si="3"/>
        <v>39507</v>
      </c>
      <c r="M49" s="38">
        <f>IFERROR(VLOOKUP(A49,'[1]18-19 SF Pym JO'!$A$3:$AF$175,32,FALSE),0)</f>
        <v>223688280.61000001</v>
      </c>
      <c r="N49" s="39">
        <f t="shared" si="4"/>
        <v>5661.9910550029108</v>
      </c>
      <c r="O49" s="40"/>
      <c r="P49" s="41">
        <f>IFERROR(VLOOKUP(A49,'[1]Historical Fall Enrollment'!$A$8:$E$193,5,FALSE),0)</f>
        <v>37742</v>
      </c>
      <c r="Q49" s="42">
        <f>IFERROR(VLOOKUP(A49,'[1]20-21 SF pym AM'!$A$4:$AF$185,30,FALSE),0)</f>
        <v>229129488.11000001</v>
      </c>
      <c r="R49" s="42">
        <f t="shared" si="5"/>
        <v>6070.941871389964</v>
      </c>
      <c r="T49" s="77">
        <v>39027</v>
      </c>
      <c r="U49" s="78">
        <v>234287641.59</v>
      </c>
      <c r="V49" s="79">
        <v>6003.219350449689</v>
      </c>
      <c r="W49" s="43"/>
      <c r="X49" s="83">
        <v>39808</v>
      </c>
      <c r="Y49" s="87">
        <v>260059282.1649</v>
      </c>
      <c r="Z49" s="90">
        <v>6532.8396846086216</v>
      </c>
      <c r="AA49" s="89"/>
      <c r="AB49" s="89"/>
      <c r="AC49" s="89"/>
      <c r="AD49" s="89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</row>
    <row r="50" spans="1:130" s="44" customFormat="1" x14ac:dyDescent="0.25">
      <c r="A50" s="72">
        <v>61</v>
      </c>
      <c r="B50" s="33">
        <v>1600300</v>
      </c>
      <c r="C50" s="33" t="s">
        <v>71</v>
      </c>
      <c r="D50" s="34">
        <v>6.7837190742218681E-2</v>
      </c>
      <c r="E50" s="35">
        <v>6.6289216024814038E-2</v>
      </c>
      <c r="F50" s="33"/>
      <c r="G50" s="36">
        <f>IFERROR(VLOOKUP(A50,'[1]Historical Fall Enrollment'!$A$8:$G$193,7,FALSE),0)</f>
        <v>3464</v>
      </c>
      <c r="H50" s="36">
        <f t="shared" si="0"/>
        <v>247337</v>
      </c>
      <c r="I50" s="37" t="str">
        <f t="shared" si="1"/>
        <v>no</v>
      </c>
      <c r="J50" s="37" t="str">
        <f t="shared" si="2"/>
        <v>no</v>
      </c>
      <c r="K50" s="33"/>
      <c r="L50" s="36">
        <f t="shared" si="3"/>
        <v>3464</v>
      </c>
      <c r="M50" s="38">
        <f>IFERROR(VLOOKUP(A50,'[1]18-19 SF Pym JO'!$A$3:$AF$175,32,FALSE),0)</f>
        <v>20887035.770000003</v>
      </c>
      <c r="N50" s="39">
        <f t="shared" si="4"/>
        <v>6029.7447372979223</v>
      </c>
      <c r="O50" s="40"/>
      <c r="P50" s="41">
        <f>IFERROR(VLOOKUP(A50,'[1]Historical Fall Enrollment'!$A$8:$E$193,5,FALSE),0)</f>
        <v>3156</v>
      </c>
      <c r="Q50" s="42">
        <f>IFERROR(VLOOKUP(A50,'[1]20-21 SF pym AM'!$A$4:$AF$185,30,FALSE),0)</f>
        <v>19384970.82</v>
      </c>
      <c r="R50" s="42">
        <f t="shared" si="5"/>
        <v>6142.2594486692014</v>
      </c>
      <c r="S50" s="33"/>
      <c r="T50" s="77">
        <v>3249</v>
      </c>
      <c r="U50" s="78">
        <v>19531648.120000001</v>
      </c>
      <c r="V50" s="79">
        <v>6011.587602339182</v>
      </c>
      <c r="W50" s="43"/>
      <c r="X50" s="83">
        <v>3314</v>
      </c>
      <c r="Y50" s="87">
        <v>21680129.413200002</v>
      </c>
      <c r="Z50" s="90">
        <v>6541.9823214242615</v>
      </c>
      <c r="AA50" s="89"/>
      <c r="AB50" s="89"/>
      <c r="AC50" s="89"/>
      <c r="AD50" s="89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</row>
    <row r="51" spans="1:130" s="33" customFormat="1" x14ac:dyDescent="0.25">
      <c r="A51" s="72">
        <v>134</v>
      </c>
      <c r="B51" s="33">
        <v>1602130</v>
      </c>
      <c r="C51" s="33" t="s">
        <v>72</v>
      </c>
      <c r="D51" s="34">
        <v>6.3439490445859878E-2</v>
      </c>
      <c r="E51" s="35">
        <v>6.5199999999999994E-2</v>
      </c>
      <c r="G51" s="36">
        <f>IFERROR(VLOOKUP(A51,'[1]Historical Fall Enrollment'!$A$8:$G$193,7,FALSE),0)</f>
        <v>4086</v>
      </c>
      <c r="H51" s="36">
        <f t="shared" si="0"/>
        <v>251423</v>
      </c>
      <c r="I51" s="37" t="str">
        <f t="shared" si="1"/>
        <v>no</v>
      </c>
      <c r="J51" s="37" t="str">
        <f t="shared" si="2"/>
        <v>no</v>
      </c>
      <c r="L51" s="36">
        <f t="shared" si="3"/>
        <v>4086</v>
      </c>
      <c r="M51" s="38">
        <f>IFERROR(VLOOKUP(A51,'[1]18-19 SF Pym JO'!$A$3:$AF$175,32,FALSE),0)</f>
        <v>22863436.940000001</v>
      </c>
      <c r="N51" s="39">
        <f t="shared" si="4"/>
        <v>5595.5548066568772</v>
      </c>
      <c r="O51" s="40"/>
      <c r="P51" s="41">
        <f>IFERROR(VLOOKUP(A51,'[1]Historical Fall Enrollment'!$A$8:$E$193,5,FALSE),0)</f>
        <v>3913</v>
      </c>
      <c r="Q51" s="42">
        <f>IFERROR(VLOOKUP(A51,'[1]20-21 SF pym AM'!$A$4:$AF$185,30,FALSE),0)</f>
        <v>22781190.32</v>
      </c>
      <c r="R51" s="42">
        <f t="shared" si="5"/>
        <v>5821.9244364937385</v>
      </c>
      <c r="T51" s="77">
        <v>4170</v>
      </c>
      <c r="U51" s="78">
        <v>23956440.909999996</v>
      </c>
      <c r="V51" s="79">
        <v>5744.9498585131887</v>
      </c>
      <c r="W51" s="43"/>
      <c r="X51" s="83">
        <v>4254</v>
      </c>
      <c r="Y51" s="87">
        <v>26591649.410099998</v>
      </c>
      <c r="Z51" s="90">
        <v>6250.975413751763</v>
      </c>
      <c r="AA51" s="89"/>
      <c r="AB51" s="89"/>
      <c r="AC51" s="89"/>
      <c r="AD51" s="89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</row>
    <row r="52" spans="1:130" s="45" customFormat="1" ht="18.75" x14ac:dyDescent="0.3">
      <c r="A52" s="73" t="s">
        <v>73</v>
      </c>
      <c r="B52" s="45" t="s">
        <v>73</v>
      </c>
      <c r="C52" s="45" t="s">
        <v>73</v>
      </c>
      <c r="D52" s="45" t="s">
        <v>73</v>
      </c>
      <c r="E52" s="45" t="s">
        <v>73</v>
      </c>
      <c r="F52" s="45" t="s">
        <v>73</v>
      </c>
      <c r="G52" s="45" t="s">
        <v>73</v>
      </c>
      <c r="H52" s="45" t="s">
        <v>73</v>
      </c>
      <c r="I52" s="45" t="s">
        <v>73</v>
      </c>
      <c r="J52" s="45" t="s">
        <v>73</v>
      </c>
      <c r="K52" s="45" t="s">
        <v>73</v>
      </c>
      <c r="L52" s="45" t="s">
        <v>73</v>
      </c>
      <c r="M52" s="45" t="s">
        <v>73</v>
      </c>
      <c r="N52" s="45" t="s">
        <v>73</v>
      </c>
      <c r="O52" s="45" t="s">
        <v>73</v>
      </c>
      <c r="P52" s="45" t="s">
        <v>73</v>
      </c>
      <c r="Q52" s="45" t="s">
        <v>74</v>
      </c>
      <c r="R52" s="45" t="s">
        <v>73</v>
      </c>
      <c r="S52" s="45" t="s">
        <v>73</v>
      </c>
      <c r="T52" s="45" t="s">
        <v>74</v>
      </c>
      <c r="U52" s="45" t="s">
        <v>73</v>
      </c>
      <c r="V52" s="45" t="s">
        <v>73</v>
      </c>
      <c r="W52" s="45" t="s">
        <v>74</v>
      </c>
      <c r="X52" s="84" t="s">
        <v>74</v>
      </c>
      <c r="Y52" s="45" t="s">
        <v>73</v>
      </c>
      <c r="Z52" s="91" t="e">
        <v>#VALUE!</v>
      </c>
      <c r="AA52" s="89"/>
      <c r="AB52" s="84"/>
      <c r="AC52" s="84"/>
    </row>
    <row r="53" spans="1:130" s="33" customFormat="1" x14ac:dyDescent="0.25">
      <c r="A53" s="52">
        <v>560</v>
      </c>
      <c r="B53" s="44">
        <v>1600199</v>
      </c>
      <c r="C53" s="44" t="s">
        <v>75</v>
      </c>
      <c r="D53" s="46">
        <v>0</v>
      </c>
      <c r="E53" s="47">
        <v>0.10198707830886179</v>
      </c>
      <c r="F53" s="44"/>
      <c r="G53" s="44">
        <f>IFERROR(VLOOKUP(A53,'[1]Historical Fall Enrollment'!$A$8:$G$193,7,FALSE),0)</f>
        <v>0</v>
      </c>
      <c r="H53" s="48"/>
      <c r="I53" s="49"/>
      <c r="J53" s="49"/>
      <c r="K53" s="44"/>
      <c r="L53" s="44">
        <f t="shared" ref="L53:L116" si="6">G53</f>
        <v>0</v>
      </c>
      <c r="M53" s="50">
        <f>IFERROR(VLOOKUP(A53,'[1]18-19 SF Pym JO'!$A$3:$AF$175,32,FALSE),0)</f>
        <v>0</v>
      </c>
      <c r="N53" s="51">
        <f t="shared" ref="N53:N116" si="7">IFERROR(M53/L53,0)</f>
        <v>0</v>
      </c>
      <c r="O53" s="52"/>
      <c r="P53" s="53">
        <f>IFERROR(VLOOKUP(A53,'[1]Historical Fall Enrollment'!$A$8:$E$193,5,FALSE),0)</f>
        <v>0</v>
      </c>
      <c r="Q53" s="50">
        <f>IFERROR(VLOOKUP(A53,'[1]20-21 SF pym AM'!$A$4:$AF$185,30,FALSE),0)</f>
        <v>0</v>
      </c>
      <c r="R53" s="50">
        <f t="shared" ref="R53:R116" si="8">IFERROR(Q53/P53,0)</f>
        <v>0</v>
      </c>
      <c r="S53" s="44"/>
      <c r="T53" s="77">
        <v>295</v>
      </c>
      <c r="U53" s="80">
        <v>2324921.02</v>
      </c>
      <c r="V53" s="81">
        <v>7881.0882033898306</v>
      </c>
      <c r="W53" s="43"/>
      <c r="X53" s="83">
        <v>301</v>
      </c>
      <c r="Y53" s="87">
        <v>2580662.3322000001</v>
      </c>
      <c r="Z53" s="90">
        <v>8573.6290106312299</v>
      </c>
      <c r="AA53" s="89"/>
      <c r="AB53" s="89"/>
      <c r="AC53" s="89"/>
      <c r="AD53" s="89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</row>
    <row r="54" spans="1:130" s="44" customFormat="1" x14ac:dyDescent="0.25">
      <c r="A54" s="52">
        <v>566</v>
      </c>
      <c r="B54" s="44">
        <v>1600200</v>
      </c>
      <c r="C54" s="44" t="s">
        <v>76</v>
      </c>
      <c r="D54" s="46">
        <v>0</v>
      </c>
      <c r="E54" s="47">
        <v>0.26968217153532403</v>
      </c>
      <c r="G54" s="44">
        <f>IFERROR(VLOOKUP(A54,'[1]Historical Fall Enrollment'!$A$8:$G$193,7,FALSE),0)</f>
        <v>0</v>
      </c>
      <c r="H54" s="48"/>
      <c r="I54" s="49"/>
      <c r="J54" s="49"/>
      <c r="L54" s="44">
        <f t="shared" si="6"/>
        <v>0</v>
      </c>
      <c r="M54" s="50">
        <f>IFERROR(VLOOKUP(A54,'[1]18-19 SF Pym JO'!$A$3:$AF$175,32,FALSE),0)</f>
        <v>0</v>
      </c>
      <c r="N54" s="51">
        <f t="shared" si="7"/>
        <v>0</v>
      </c>
      <c r="O54" s="52"/>
      <c r="P54" s="53">
        <f>IFERROR(VLOOKUP(A54,'[1]Historical Fall Enrollment'!$A$8:$E$193,5,FALSE),0)</f>
        <v>0</v>
      </c>
      <c r="Q54" s="50">
        <f>IFERROR(VLOOKUP(A54,'[1]20-21 SF pym AM'!$A$4:$AF$185,30,FALSE),0)</f>
        <v>0</v>
      </c>
      <c r="R54" s="50">
        <f t="shared" si="8"/>
        <v>0</v>
      </c>
      <c r="T54" s="77">
        <v>45</v>
      </c>
      <c r="U54" s="80">
        <v>460230.40000000002</v>
      </c>
      <c r="V54" s="81">
        <v>10227.342222222223</v>
      </c>
      <c r="W54" s="43"/>
      <c r="X54" s="83">
        <v>46</v>
      </c>
      <c r="Y54" s="87">
        <v>510855.74400000001</v>
      </c>
      <c r="Z54" s="90">
        <v>11105.559652173913</v>
      </c>
      <c r="AA54" s="89"/>
      <c r="AB54" s="89"/>
      <c r="AC54" s="89"/>
      <c r="AD54" s="89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</row>
    <row r="55" spans="1:130" s="33" customFormat="1" x14ac:dyDescent="0.25">
      <c r="A55" s="52">
        <v>550</v>
      </c>
      <c r="B55" s="44">
        <f>VLOOKUP(A55,'[1]Bldg - SLDS Admin LEA'!$A$2:$B$68,2, FALSE)</f>
        <v>1600197</v>
      </c>
      <c r="C55" s="44" t="s">
        <v>77</v>
      </c>
      <c r="D55" s="46">
        <v>0</v>
      </c>
      <c r="E55" s="47">
        <v>6.3187207729869938E-2</v>
      </c>
      <c r="F55" s="44"/>
      <c r="G55" s="44">
        <f>IFERROR(VLOOKUP(A55,'[1]Historical Fall Enrollment'!$A$8:$G$193,7,FALSE),0)</f>
        <v>0</v>
      </c>
      <c r="H55" s="48"/>
      <c r="I55" s="49"/>
      <c r="J55" s="49"/>
      <c r="K55" s="44"/>
      <c r="L55" s="44">
        <f t="shared" si="6"/>
        <v>0</v>
      </c>
      <c r="M55" s="50">
        <f>IFERROR(VLOOKUP(A55,'[1]18-19 SF Pym JO'!$A$3:$AF$175,32,FALSE),0)</f>
        <v>0</v>
      </c>
      <c r="N55" s="51">
        <f t="shared" si="7"/>
        <v>0</v>
      </c>
      <c r="O55" s="52"/>
      <c r="P55" s="53">
        <f>IFERROR(VLOOKUP(A55,'[1]Historical Fall Enrollment'!$A$8:$E$193,5,FALSE),0)</f>
        <v>147</v>
      </c>
      <c r="Q55" s="50">
        <f>IFERROR(VLOOKUP(A55,'[1]20-21 SF pym AM'!$A$4:$AF$185,30,FALSE),0)</f>
        <v>855965.94</v>
      </c>
      <c r="R55" s="50">
        <f t="shared" si="8"/>
        <v>5822.8975510204082</v>
      </c>
      <c r="S55" s="44"/>
      <c r="T55" s="77">
        <v>208</v>
      </c>
      <c r="U55" s="80">
        <v>989067.94000000006</v>
      </c>
      <c r="V55" s="81">
        <v>4755.1343269230774</v>
      </c>
      <c r="W55" s="43"/>
      <c r="X55" s="83">
        <v>213</v>
      </c>
      <c r="Y55" s="87">
        <v>1097865.4134</v>
      </c>
      <c r="Z55" s="90">
        <v>5154.2977154929576</v>
      </c>
      <c r="AA55" s="89"/>
      <c r="AB55" s="89"/>
      <c r="AC55" s="89"/>
      <c r="AD55" s="89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</row>
    <row r="56" spans="1:130" s="33" customFormat="1" x14ac:dyDescent="0.25">
      <c r="A56" s="52">
        <v>523</v>
      </c>
      <c r="B56" s="44">
        <f>VLOOKUP(A56,'[1]Bldg - SLDS Admin LEA'!$A$2:$B$68,2, FALSE)</f>
        <v>1600189</v>
      </c>
      <c r="C56" s="44" t="s">
        <v>78</v>
      </c>
      <c r="D56" s="46">
        <v>0</v>
      </c>
      <c r="E56" s="47">
        <v>9.0388482593091665E-2</v>
      </c>
      <c r="F56" s="44"/>
      <c r="G56" s="44">
        <f>IFERROR(VLOOKUP(A56,'[1]Historical Fall Enrollment'!$A$8:$G$193,7,FALSE),0)</f>
        <v>0</v>
      </c>
      <c r="H56" s="48"/>
      <c r="I56" s="49"/>
      <c r="J56" s="49"/>
      <c r="K56" s="44"/>
      <c r="L56" s="44">
        <f t="shared" si="6"/>
        <v>0</v>
      </c>
      <c r="M56" s="50">
        <f>IFERROR(VLOOKUP(A56,'[1]18-19 SF Pym JO'!$A$3:$AF$175,32,FALSE),0)</f>
        <v>0</v>
      </c>
      <c r="N56" s="51">
        <f t="shared" si="7"/>
        <v>0</v>
      </c>
      <c r="O56" s="52"/>
      <c r="P56" s="53">
        <f>IFERROR(VLOOKUP(A56,'[1]Historical Fall Enrollment'!$A$8:$E$193,5,FALSE),0)</f>
        <v>414</v>
      </c>
      <c r="Q56" s="50">
        <f>IFERROR(VLOOKUP(A56,'[1]20-21 SF pym AM'!$A$4:$AF$185,30,FALSE),0)</f>
        <v>4405596.2399999993</v>
      </c>
      <c r="R56" s="50">
        <f t="shared" si="8"/>
        <v>10641.536811594202</v>
      </c>
      <c r="S56" s="44"/>
      <c r="T56" s="77">
        <v>479</v>
      </c>
      <c r="U56" s="80">
        <v>5662546.7300000004</v>
      </c>
      <c r="V56" s="81">
        <v>11821.600688935283</v>
      </c>
      <c r="W56" s="43"/>
      <c r="X56" s="83">
        <v>489</v>
      </c>
      <c r="Y56" s="87">
        <v>6285426.8703000005</v>
      </c>
      <c r="Z56" s="90">
        <v>12853.633681595093</v>
      </c>
      <c r="AA56" s="89"/>
      <c r="AB56" s="89"/>
      <c r="AC56" s="89"/>
      <c r="AD56" s="89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</row>
    <row r="57" spans="1:130" s="33" customFormat="1" x14ac:dyDescent="0.25">
      <c r="A57" s="52">
        <v>531</v>
      </c>
      <c r="B57" s="44">
        <f>VLOOKUP(A57,'[1]Bldg - SLDS Admin LEA'!$A$2:$B$68,2, FALSE)</f>
        <v>1600186</v>
      </c>
      <c r="C57" s="44" t="s">
        <v>79</v>
      </c>
      <c r="D57" s="46">
        <v>0</v>
      </c>
      <c r="E57" s="47">
        <v>0.28448275862068967</v>
      </c>
      <c r="F57" s="44"/>
      <c r="G57" s="44">
        <f>IFERROR(VLOOKUP(A57,'[1]Historical Fall Enrollment'!$A$8:$G$193,7,FALSE),0)</f>
        <v>0</v>
      </c>
      <c r="H57" s="48"/>
      <c r="I57" s="49"/>
      <c r="J57" s="49"/>
      <c r="K57" s="44"/>
      <c r="L57" s="44">
        <f t="shared" si="6"/>
        <v>0</v>
      </c>
      <c r="M57" s="50">
        <f>IFERROR(VLOOKUP(A57,'[1]18-19 SF Pym JO'!$A$3:$AF$175,32,FALSE),0)</f>
        <v>0</v>
      </c>
      <c r="N57" s="51">
        <f t="shared" si="7"/>
        <v>0</v>
      </c>
      <c r="O57" s="52"/>
      <c r="P57" s="53">
        <f>IFERROR(VLOOKUP(A57,'[1]Historical Fall Enrollment'!$A$8:$E$193,5,FALSE),0)</f>
        <v>60</v>
      </c>
      <c r="Q57" s="50">
        <f>IFERROR(VLOOKUP(A57,'[1]20-21 SF pym AM'!$A$4:$AF$185,30,FALSE),0)</f>
        <v>549859.28999999992</v>
      </c>
      <c r="R57" s="50">
        <f t="shared" si="8"/>
        <v>9164.3214999999982</v>
      </c>
      <c r="S57" s="44"/>
      <c r="T57" s="77">
        <v>76</v>
      </c>
      <c r="U57" s="80">
        <v>671638.11</v>
      </c>
      <c r="V57" s="81">
        <v>8837.3435526315789</v>
      </c>
      <c r="W57" s="43"/>
      <c r="X57" s="83">
        <v>78</v>
      </c>
      <c r="Y57" s="88">
        <v>745518.30209999997</v>
      </c>
      <c r="Z57" s="90">
        <v>9557.9269499999991</v>
      </c>
      <c r="AA57" s="89"/>
      <c r="AB57" s="89"/>
      <c r="AC57" s="89"/>
      <c r="AD57" s="89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</row>
    <row r="58" spans="1:130" s="33" customFormat="1" x14ac:dyDescent="0.25">
      <c r="A58" s="52">
        <v>528</v>
      </c>
      <c r="B58" s="44">
        <f>VLOOKUP(A58,'[1]Bldg - SLDS Admin LEA'!$A$2:$B$68,2, FALSE)</f>
        <v>1600190</v>
      </c>
      <c r="C58" s="44" t="s">
        <v>80</v>
      </c>
      <c r="D58" s="46">
        <v>0</v>
      </c>
      <c r="E58" s="47">
        <v>5.7693820093130274E-2</v>
      </c>
      <c r="F58" s="44"/>
      <c r="G58" s="44">
        <f>IFERROR(VLOOKUP(A58,'[1]Historical Fall Enrollment'!$A$8:$G$193,7,FALSE),0)</f>
        <v>0</v>
      </c>
      <c r="H58" s="48"/>
      <c r="I58" s="49"/>
      <c r="J58" s="49"/>
      <c r="K58" s="44"/>
      <c r="L58" s="44">
        <f t="shared" si="6"/>
        <v>0</v>
      </c>
      <c r="M58" s="50">
        <f>IFERROR(VLOOKUP(A58,'[1]18-19 SF Pym JO'!$A$3:$AF$175,32,FALSE),0)</f>
        <v>0</v>
      </c>
      <c r="N58" s="51">
        <f t="shared" si="7"/>
        <v>0</v>
      </c>
      <c r="O58" s="52"/>
      <c r="P58" s="53">
        <f>IFERROR(VLOOKUP(A58,'[1]Historical Fall Enrollment'!$A$8:$E$193,5,FALSE),0)</f>
        <v>380</v>
      </c>
      <c r="Q58" s="50">
        <f>IFERROR(VLOOKUP(A58,'[1]20-21 SF pym AM'!$A$4:$AF$185,30,FALSE),0)</f>
        <v>2268235.1599999997</v>
      </c>
      <c r="R58" s="50">
        <f t="shared" si="8"/>
        <v>5969.0398947368412</v>
      </c>
      <c r="S58" s="44"/>
      <c r="T58" s="77">
        <v>385</v>
      </c>
      <c r="U58" s="80">
        <v>2423433.2400000002</v>
      </c>
      <c r="V58" s="81">
        <v>6294.6317922077924</v>
      </c>
      <c r="W58" s="43"/>
      <c r="X58" s="83">
        <v>393</v>
      </c>
      <c r="Y58" s="87">
        <v>2690010.8964000004</v>
      </c>
      <c r="Z58" s="90">
        <v>6844.8114412213754</v>
      </c>
      <c r="AA58" s="89"/>
      <c r="AB58" s="89"/>
      <c r="AC58" s="89"/>
      <c r="AD58" s="89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</row>
    <row r="59" spans="1:130" s="44" customFormat="1" x14ac:dyDescent="0.25">
      <c r="A59" s="52">
        <v>549</v>
      </c>
      <c r="B59" s="44">
        <f>VLOOKUP(A59,'[1]Bldg - SLDS Admin LEA'!$A$2:$B$68,2, FALSE)</f>
        <v>1600196</v>
      </c>
      <c r="C59" s="44" t="s">
        <v>81</v>
      </c>
      <c r="D59" s="46">
        <v>0</v>
      </c>
      <c r="E59" s="47">
        <v>0.10458786705261443</v>
      </c>
      <c r="G59" s="44">
        <f>IFERROR(VLOOKUP(A59,'[1]Historical Fall Enrollment'!$A$8:$G$193,7,FALSE),0)</f>
        <v>0</v>
      </c>
      <c r="H59" s="48"/>
      <c r="I59" s="49"/>
      <c r="J59" s="49"/>
      <c r="L59" s="44">
        <f t="shared" si="6"/>
        <v>0</v>
      </c>
      <c r="M59" s="50">
        <f>IFERROR(VLOOKUP(A59,'[1]18-19 SF Pym JO'!$A$3:$AF$175,32,FALSE),0)</f>
        <v>0</v>
      </c>
      <c r="N59" s="51">
        <f t="shared" si="7"/>
        <v>0</v>
      </c>
      <c r="O59" s="52"/>
      <c r="P59" s="53">
        <f>IFERROR(VLOOKUP(A59,'[1]Historical Fall Enrollment'!$A$8:$E$193,5,FALSE),0)</f>
        <v>0</v>
      </c>
      <c r="Q59" s="50">
        <f>IFERROR(VLOOKUP(A59,'[1]20-21 SF pym AM'!$A$4:$AF$185,30,FALSE),0)</f>
        <v>0</v>
      </c>
      <c r="R59" s="50">
        <f t="shared" si="8"/>
        <v>0</v>
      </c>
      <c r="T59" s="77">
        <v>216</v>
      </c>
      <c r="U59" s="80">
        <v>1076633.3500000001</v>
      </c>
      <c r="V59" s="81">
        <v>4984.4136574074082</v>
      </c>
      <c r="W59" s="43"/>
      <c r="X59" s="83">
        <v>221</v>
      </c>
      <c r="Y59" s="87">
        <v>1195063.0185</v>
      </c>
      <c r="Z59" s="90">
        <v>5407.5249705882352</v>
      </c>
      <c r="AA59" s="89"/>
      <c r="AB59" s="89"/>
      <c r="AC59" s="89"/>
      <c r="AD59" s="89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</row>
    <row r="60" spans="1:130" s="44" customFormat="1" x14ac:dyDescent="0.25">
      <c r="A60" s="52">
        <v>508</v>
      </c>
      <c r="B60" s="44">
        <f>VLOOKUP(A60,'[1]Bldg - SLDS Admin LEA'!$A$2:$B$68,2, FALSE)</f>
        <v>1600184</v>
      </c>
      <c r="C60" s="44" t="s">
        <v>82</v>
      </c>
      <c r="D60" s="46">
        <v>0</v>
      </c>
      <c r="E60" s="47">
        <v>9.5628898514293681E-2</v>
      </c>
      <c r="G60" s="44">
        <f>IFERROR(VLOOKUP(A60,'[1]Historical Fall Enrollment'!$A$8:$G$193,7,FALSE),0)</f>
        <v>0</v>
      </c>
      <c r="H60" s="48"/>
      <c r="I60" s="49"/>
      <c r="J60" s="49"/>
      <c r="L60" s="44">
        <f t="shared" si="6"/>
        <v>0</v>
      </c>
      <c r="M60" s="50">
        <f>IFERROR(VLOOKUP(A60,'[1]18-19 SF Pym JO'!$A$3:$AF$175,32,FALSE),0)</f>
        <v>0</v>
      </c>
      <c r="N60" s="51">
        <f t="shared" si="7"/>
        <v>0</v>
      </c>
      <c r="O60" s="52"/>
      <c r="P60" s="53">
        <f>IFERROR(VLOOKUP(A60,'[1]Historical Fall Enrollment'!$A$8:$E$193,5,FALSE),0)</f>
        <v>292</v>
      </c>
      <c r="Q60" s="50">
        <f>IFERROR(VLOOKUP(A60,'[1]20-21 SF pym AM'!$A$4:$AF$185,30,FALSE),0)</f>
        <v>1445273.75</v>
      </c>
      <c r="R60" s="50">
        <f t="shared" si="8"/>
        <v>4949.5676369863013</v>
      </c>
      <c r="T60" s="77">
        <v>388</v>
      </c>
      <c r="U60" s="80">
        <v>2228197.59</v>
      </c>
      <c r="V60" s="81">
        <v>5742.7772938144326</v>
      </c>
      <c r="W60" s="43"/>
      <c r="X60" s="83">
        <v>396</v>
      </c>
      <c r="Y60" s="87">
        <v>2473299.3248999999</v>
      </c>
      <c r="Z60" s="90">
        <v>6245.7053659090907</v>
      </c>
      <c r="AA60" s="89"/>
      <c r="AB60" s="89"/>
      <c r="AC60" s="89"/>
      <c r="AD60" s="89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</row>
    <row r="61" spans="1:130" s="44" customFormat="1" x14ac:dyDescent="0.25">
      <c r="A61" s="52">
        <v>540</v>
      </c>
      <c r="B61" s="44">
        <f>VLOOKUP(A61,'[1]Bldg - SLDS Admin LEA'!$A$2:$B$68,2, FALSE)</f>
        <v>1600192</v>
      </c>
      <c r="C61" s="44" t="s">
        <v>83</v>
      </c>
      <c r="D61" s="46">
        <v>0</v>
      </c>
      <c r="E61" s="47">
        <v>0.188544021169855</v>
      </c>
      <c r="G61" s="44">
        <f>IFERROR(VLOOKUP(A61,'[1]Historical Fall Enrollment'!$A$8:$G$193,7,FALSE),0)</f>
        <v>0</v>
      </c>
      <c r="H61" s="48"/>
      <c r="I61" s="49"/>
      <c r="J61" s="49"/>
      <c r="L61" s="44">
        <f t="shared" si="6"/>
        <v>0</v>
      </c>
      <c r="M61" s="50">
        <f>IFERROR(VLOOKUP(A61,'[1]18-19 SF Pym JO'!$A$3:$AF$175,32,FALSE),0)</f>
        <v>0</v>
      </c>
      <c r="N61" s="51">
        <f t="shared" si="7"/>
        <v>0</v>
      </c>
      <c r="O61" s="52"/>
      <c r="P61" s="53">
        <f>IFERROR(VLOOKUP(A61,'[1]Historical Fall Enrollment'!$A$8:$E$193,5,FALSE),0)</f>
        <v>15</v>
      </c>
      <c r="Q61" s="50">
        <f>IFERROR(VLOOKUP(A61,'[1]20-21 SF pym AM'!$A$4:$AF$185,30,FALSE),0)</f>
        <v>128916.73</v>
      </c>
      <c r="R61" s="50">
        <f t="shared" si="8"/>
        <v>8594.4486666666671</v>
      </c>
      <c r="T61" s="77">
        <v>14</v>
      </c>
      <c r="U61" s="80">
        <v>115393.01999999999</v>
      </c>
      <c r="V61" s="81">
        <v>8242.3585714285709</v>
      </c>
      <c r="W61" s="43"/>
      <c r="X61" s="83">
        <v>15</v>
      </c>
      <c r="Y61" s="88">
        <v>128086.25219999999</v>
      </c>
      <c r="Z61" s="90">
        <v>8539.0834799999993</v>
      </c>
      <c r="AA61" s="89"/>
      <c r="AB61" s="89"/>
      <c r="AC61" s="89"/>
      <c r="AD61" s="89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</row>
    <row r="62" spans="1:130" s="44" customFormat="1" x14ac:dyDescent="0.25">
      <c r="A62" s="52">
        <v>544</v>
      </c>
      <c r="B62" s="44">
        <f>VLOOKUP(A62,'[1]Bldg - SLDS Admin LEA'!$A$2:$B$68,2, FALSE)</f>
        <v>1600191</v>
      </c>
      <c r="C62" s="44" t="s">
        <v>84</v>
      </c>
      <c r="D62" s="46">
        <v>0</v>
      </c>
      <c r="E62" s="47">
        <v>8.1012840520891749E-2</v>
      </c>
      <c r="G62" s="44">
        <f>IFERROR(VLOOKUP(A62,'[1]Historical Fall Enrollment'!$A$8:$G$193,7,FALSE),0)</f>
        <v>0</v>
      </c>
      <c r="H62" s="48"/>
      <c r="I62" s="49"/>
      <c r="J62" s="49"/>
      <c r="L62" s="44">
        <f t="shared" si="6"/>
        <v>0</v>
      </c>
      <c r="M62" s="50">
        <f>IFERROR(VLOOKUP(A62,'[1]18-19 SF Pym JO'!$A$3:$AF$175,32,FALSE),0)</f>
        <v>0</v>
      </c>
      <c r="N62" s="51">
        <f t="shared" si="7"/>
        <v>0</v>
      </c>
      <c r="O62" s="52"/>
      <c r="P62" s="53">
        <f>IFERROR(VLOOKUP(A62,'[1]Historical Fall Enrollment'!$A$8:$E$193,5,FALSE),0)</f>
        <v>271</v>
      </c>
      <c r="Q62" s="50">
        <f>IFERROR(VLOOKUP(A62,'[1]20-21 SF pym AM'!$A$4:$AF$185,30,FALSE),0)</f>
        <v>1296900.96</v>
      </c>
      <c r="R62" s="50">
        <f t="shared" si="8"/>
        <v>4785.6123985239847</v>
      </c>
      <c r="T62" s="77">
        <v>352</v>
      </c>
      <c r="U62" s="80">
        <v>1959321.31</v>
      </c>
      <c r="V62" s="81">
        <v>5566.2537215909097</v>
      </c>
      <c r="W62" s="43"/>
      <c r="X62" s="83">
        <v>360</v>
      </c>
      <c r="Y62" s="87">
        <v>2174846.6540999999</v>
      </c>
      <c r="Z62" s="90">
        <v>6041.2407058333329</v>
      </c>
      <c r="AA62" s="89"/>
      <c r="AB62" s="89"/>
      <c r="AC62" s="89"/>
      <c r="AD62" s="89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</row>
    <row r="63" spans="1:130" s="44" customFormat="1" x14ac:dyDescent="0.25">
      <c r="A63" s="52">
        <v>553</v>
      </c>
      <c r="B63" s="44">
        <f>VLOOKUP(A63,'[1]Bldg - SLDS Admin LEA'!$A$2:$B$68,2, FALSE)</f>
        <v>1600198</v>
      </c>
      <c r="C63" s="44" t="s">
        <v>85</v>
      </c>
      <c r="D63" s="46">
        <v>0</v>
      </c>
      <c r="E63" s="47">
        <v>2.2376593658058191E-2</v>
      </c>
      <c r="G63" s="44">
        <f>IFERROR(VLOOKUP(A63,'[1]Historical Fall Enrollment'!$A$8:$G$193,7,FALSE),0)</f>
        <v>0</v>
      </c>
      <c r="H63" s="48"/>
      <c r="I63" s="49"/>
      <c r="J63" s="49"/>
      <c r="L63" s="44">
        <f t="shared" si="6"/>
        <v>0</v>
      </c>
      <c r="M63" s="50">
        <f>IFERROR(VLOOKUP(A63,'[1]18-19 SF Pym JO'!$A$3:$AF$175,32,FALSE),0)</f>
        <v>0</v>
      </c>
      <c r="N63" s="51">
        <f t="shared" si="7"/>
        <v>0</v>
      </c>
      <c r="O63" s="52"/>
      <c r="P63" s="53">
        <f>IFERROR(VLOOKUP(A63,'[1]Historical Fall Enrollment'!$A$8:$E$193,5,FALSE),0)</f>
        <v>127</v>
      </c>
      <c r="Q63" s="50">
        <f>IFERROR(VLOOKUP(A63,'[1]20-21 SF pym AM'!$A$4:$AF$185,30,FALSE),0)</f>
        <v>689942.98</v>
      </c>
      <c r="R63" s="50">
        <f t="shared" si="8"/>
        <v>5432.6218897637791</v>
      </c>
      <c r="T63" s="77">
        <v>215</v>
      </c>
      <c r="U63" s="80">
        <v>1100896.77</v>
      </c>
      <c r="V63" s="81">
        <v>5120.4500930232562</v>
      </c>
      <c r="W63" s="43"/>
      <c r="X63" s="83">
        <v>220</v>
      </c>
      <c r="Y63" s="87">
        <v>1221995.4147000001</v>
      </c>
      <c r="Z63" s="90">
        <v>5554.5246122727276</v>
      </c>
      <c r="AA63" s="89"/>
      <c r="AB63" s="89"/>
      <c r="AC63" s="89"/>
      <c r="AD63" s="89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</row>
    <row r="64" spans="1:130" s="44" customFormat="1" x14ac:dyDescent="0.25">
      <c r="A64" s="52">
        <v>532</v>
      </c>
      <c r="B64" s="44">
        <f>VLOOKUP(A64,'[1]Bldg - SLDS Admin LEA'!$A$2:$B$68,2, FALSE)</f>
        <v>1600188</v>
      </c>
      <c r="C64" s="44" t="s">
        <v>86</v>
      </c>
      <c r="D64" s="46">
        <v>0</v>
      </c>
      <c r="E64" s="47">
        <v>0.10110589791622859</v>
      </c>
      <c r="G64" s="44">
        <f>IFERROR(VLOOKUP(A64,'[1]Historical Fall Enrollment'!$A$8:$G$193,7,FALSE),0)</f>
        <v>0</v>
      </c>
      <c r="H64" s="48"/>
      <c r="I64" s="49"/>
      <c r="J64" s="49"/>
      <c r="L64" s="44">
        <f t="shared" si="6"/>
        <v>0</v>
      </c>
      <c r="M64" s="50">
        <f>IFERROR(VLOOKUP(A64,'[1]18-19 SF Pym JO'!$A$3:$AF$175,32,FALSE),0)</f>
        <v>0</v>
      </c>
      <c r="N64" s="51">
        <f t="shared" si="7"/>
        <v>0</v>
      </c>
      <c r="O64" s="52"/>
      <c r="P64" s="53">
        <f>IFERROR(VLOOKUP(A64,'[1]Historical Fall Enrollment'!$A$8:$E$193,5,FALSE),0)</f>
        <v>416</v>
      </c>
      <c r="Q64" s="50">
        <f>IFERROR(VLOOKUP(A64,'[1]20-21 SF pym AM'!$A$4:$AF$185,30,FALSE),0)</f>
        <v>2410571.3199999998</v>
      </c>
      <c r="R64" s="50">
        <f t="shared" si="8"/>
        <v>5794.6425961538462</v>
      </c>
      <c r="T64" s="77">
        <v>489</v>
      </c>
      <c r="U64" s="80">
        <v>3046049.8600000003</v>
      </c>
      <c r="V64" s="81">
        <v>6229.1408179959108</v>
      </c>
      <c r="W64" s="43"/>
      <c r="X64" s="83">
        <v>499</v>
      </c>
      <c r="Y64" s="87">
        <v>3381115.3446000004</v>
      </c>
      <c r="Z64" s="90">
        <v>6775.7822537074153</v>
      </c>
      <c r="AA64" s="89"/>
      <c r="AB64" s="89"/>
      <c r="AC64" s="89"/>
      <c r="AD64" s="89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</row>
    <row r="65" spans="1:130" s="44" customFormat="1" x14ac:dyDescent="0.25">
      <c r="A65" s="52">
        <v>191</v>
      </c>
      <c r="B65" s="44">
        <v>1602730</v>
      </c>
      <c r="C65" s="44" t="s">
        <v>87</v>
      </c>
      <c r="D65" s="46">
        <v>0.11764705882352941</v>
      </c>
      <c r="E65" s="47">
        <v>0</v>
      </c>
      <c r="G65" s="44">
        <f>IFERROR(VLOOKUP(A65,'[1]Historical Fall Enrollment'!$A$8:$G$193,7,FALSE),0)</f>
        <v>2</v>
      </c>
      <c r="H65" s="48"/>
      <c r="I65" s="49"/>
      <c r="J65" s="49"/>
      <c r="L65" s="44">
        <f t="shared" si="6"/>
        <v>2</v>
      </c>
      <c r="M65" s="50">
        <f>IFERROR(VLOOKUP(A65,'[1]18-19 SF Pym JO'!$A$3:$AF$175,32,FALSE),0)</f>
        <v>161204.63</v>
      </c>
      <c r="N65" s="51">
        <f t="shared" si="7"/>
        <v>80602.315000000002</v>
      </c>
      <c r="O65" s="52"/>
      <c r="P65" s="53">
        <f>IFERROR(VLOOKUP(A65,'[1]Historical Fall Enrollment'!$A$8:$E$193,5,FALSE),0)</f>
        <v>7</v>
      </c>
      <c r="Q65" s="50">
        <f>IFERROR(VLOOKUP(A65,'[1]20-21 SF pym AM'!$A$4:$AF$185,30,FALSE),0)</f>
        <v>166983.17000000001</v>
      </c>
      <c r="R65" s="50">
        <f t="shared" si="8"/>
        <v>23854.738571428574</v>
      </c>
      <c r="T65" s="77">
        <v>6</v>
      </c>
      <c r="U65" s="80">
        <v>142248.38</v>
      </c>
      <c r="V65" s="81">
        <v>23708.063333333335</v>
      </c>
      <c r="W65" s="43"/>
      <c r="X65" s="83">
        <v>7</v>
      </c>
      <c r="Y65" s="87">
        <v>157895.70180000001</v>
      </c>
      <c r="Z65" s="90">
        <v>22556.52882857143</v>
      </c>
      <c r="AA65" s="89"/>
      <c r="AB65" s="89"/>
      <c r="AC65" s="89"/>
      <c r="AD65" s="89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</row>
    <row r="66" spans="1:130" s="44" customFormat="1" x14ac:dyDescent="0.25">
      <c r="A66" s="52">
        <v>364</v>
      </c>
      <c r="B66" s="44">
        <v>1602610</v>
      </c>
      <c r="C66" s="44" t="s">
        <v>88</v>
      </c>
      <c r="D66" s="46">
        <v>0.2</v>
      </c>
      <c r="E66" s="47">
        <v>0.2</v>
      </c>
      <c r="G66" s="44">
        <f>IFERROR(VLOOKUP(A66,'[1]Historical Fall Enrollment'!$A$8:$G$193,7,FALSE),0)</f>
        <v>6</v>
      </c>
      <c r="H66" s="48"/>
      <c r="I66" s="49"/>
      <c r="J66" s="49"/>
      <c r="L66" s="44">
        <f t="shared" si="6"/>
        <v>6</v>
      </c>
      <c r="M66" s="50">
        <f>IFERROR(VLOOKUP(A66,'[1]18-19 SF Pym JO'!$A$3:$AF$175,32,FALSE),0)</f>
        <v>283902.78000000003</v>
      </c>
      <c r="N66" s="51">
        <f t="shared" si="7"/>
        <v>47317.130000000005</v>
      </c>
      <c r="O66" s="52"/>
      <c r="P66" s="53">
        <f>IFERROR(VLOOKUP(A66,'[1]Historical Fall Enrollment'!$A$8:$E$193,5,FALSE),0)</f>
        <v>11</v>
      </c>
      <c r="Q66" s="50">
        <f>IFERROR(VLOOKUP(A66,'[1]20-21 SF pym AM'!$A$4:$AF$185,30,FALSE),0)</f>
        <v>203946.97</v>
      </c>
      <c r="R66" s="50">
        <f t="shared" si="8"/>
        <v>18540.633636363636</v>
      </c>
      <c r="T66" s="77">
        <v>7</v>
      </c>
      <c r="U66" s="80">
        <v>186994.05000000002</v>
      </c>
      <c r="V66" s="81">
        <v>26713.435714285715</v>
      </c>
      <c r="W66" s="43"/>
      <c r="X66" s="83">
        <v>8</v>
      </c>
      <c r="Y66" s="87">
        <v>207563.39550000001</v>
      </c>
      <c r="Z66" s="90">
        <v>25945.424437500002</v>
      </c>
      <c r="AA66" s="89"/>
      <c r="AB66" s="89"/>
      <c r="AC66" s="89"/>
      <c r="AD66" s="89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</row>
    <row r="67" spans="1:130" s="44" customFormat="1" x14ac:dyDescent="0.25">
      <c r="A67" s="52">
        <v>416</v>
      </c>
      <c r="B67" s="44">
        <v>1603210</v>
      </c>
      <c r="C67" s="44" t="s">
        <v>89</v>
      </c>
      <c r="D67" s="46">
        <v>0.16666666666666666</v>
      </c>
      <c r="E67" s="47">
        <v>0.16666666666666666</v>
      </c>
      <c r="G67" s="44">
        <f>IFERROR(VLOOKUP(A67,'[1]Historical Fall Enrollment'!$A$8:$G$193,7,FALSE),0)</f>
        <v>6</v>
      </c>
      <c r="H67" s="48"/>
      <c r="I67" s="49"/>
      <c r="J67" s="49"/>
      <c r="L67" s="44">
        <f t="shared" si="6"/>
        <v>6</v>
      </c>
      <c r="M67" s="50">
        <f>IFERROR(VLOOKUP(A67,'[1]18-19 SF Pym JO'!$A$3:$AF$175,32,FALSE),0)</f>
        <v>208013.44</v>
      </c>
      <c r="N67" s="51">
        <f t="shared" si="7"/>
        <v>34668.906666666669</v>
      </c>
      <c r="O67" s="52"/>
      <c r="P67" s="53">
        <f>IFERROR(VLOOKUP(A67,'[1]Historical Fall Enrollment'!$A$8:$E$193,5,FALSE),0)</f>
        <v>3</v>
      </c>
      <c r="Q67" s="50">
        <f>IFERROR(VLOOKUP(A67,'[1]20-21 SF pym AM'!$A$4:$AF$185,30,FALSE),0)</f>
        <v>152614.57</v>
      </c>
      <c r="R67" s="50">
        <f t="shared" si="8"/>
        <v>50871.523333333338</v>
      </c>
      <c r="T67" s="77">
        <v>3</v>
      </c>
      <c r="U67" s="80">
        <v>153855.65999999997</v>
      </c>
      <c r="V67" s="81">
        <v>51285.219999999994</v>
      </c>
      <c r="W67" s="43"/>
      <c r="X67" s="83">
        <v>4</v>
      </c>
      <c r="Y67" s="87">
        <v>170779.78259999998</v>
      </c>
      <c r="Z67" s="90">
        <v>42694.945649999994</v>
      </c>
      <c r="AA67" s="89"/>
      <c r="AB67" s="89"/>
      <c r="AC67" s="89"/>
      <c r="AD67" s="89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</row>
    <row r="68" spans="1:130" s="44" customFormat="1" x14ac:dyDescent="0.25">
      <c r="A68" s="52">
        <v>383</v>
      </c>
      <c r="B68" s="44">
        <v>1600090</v>
      </c>
      <c r="C68" s="44" t="s">
        <v>90</v>
      </c>
      <c r="D68" s="46">
        <v>0.2</v>
      </c>
      <c r="E68" s="47">
        <v>0.2</v>
      </c>
      <c r="G68" s="44">
        <f>IFERROR(VLOOKUP(A68,'[1]Historical Fall Enrollment'!$A$8:$G$193,7,FALSE),0)</f>
        <v>16</v>
      </c>
      <c r="H68" s="48"/>
      <c r="I68" s="49"/>
      <c r="J68" s="49"/>
      <c r="L68" s="44">
        <f t="shared" si="6"/>
        <v>16</v>
      </c>
      <c r="M68" s="50">
        <f>IFERROR(VLOOKUP(A68,'[1]18-19 SF Pym JO'!$A$3:$AF$175,32,FALSE),0)</f>
        <v>295576.36</v>
      </c>
      <c r="N68" s="51">
        <f t="shared" si="7"/>
        <v>18473.522499999999</v>
      </c>
      <c r="O68" s="52"/>
      <c r="P68" s="53">
        <f>IFERROR(VLOOKUP(A68,'[1]Historical Fall Enrollment'!$A$8:$E$193,5,FALSE),0)</f>
        <v>17</v>
      </c>
      <c r="Q68" s="50">
        <f>IFERROR(VLOOKUP(A68,'[1]20-21 SF pym AM'!$A$4:$AF$185,30,FALSE),0)</f>
        <v>305717.03999999998</v>
      </c>
      <c r="R68" s="50">
        <f t="shared" si="8"/>
        <v>17983.355294117646</v>
      </c>
      <c r="T68" s="77">
        <v>23</v>
      </c>
      <c r="U68" s="80">
        <v>314005.93</v>
      </c>
      <c r="V68" s="81">
        <v>13652.431739130434</v>
      </c>
      <c r="W68" s="43"/>
      <c r="X68" s="83">
        <v>24</v>
      </c>
      <c r="Y68" s="87">
        <v>348546.58230000001</v>
      </c>
      <c r="Z68" s="90">
        <v>14522.774262500001</v>
      </c>
      <c r="AA68" s="89"/>
      <c r="AB68" s="89"/>
      <c r="AC68" s="89"/>
      <c r="AD68" s="89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</row>
    <row r="69" spans="1:130" s="44" customFormat="1" x14ac:dyDescent="0.25">
      <c r="A69" s="52">
        <v>394</v>
      </c>
      <c r="B69" s="44">
        <v>1600150</v>
      </c>
      <c r="C69" s="44" t="s">
        <v>91</v>
      </c>
      <c r="D69" s="46">
        <v>0.18421052631578946</v>
      </c>
      <c r="E69" s="47">
        <v>0.17806041335453099</v>
      </c>
      <c r="G69" s="44">
        <f>IFERROR(VLOOKUP(A69,'[1]Historical Fall Enrollment'!$A$8:$G$193,7,FALSE),0)</f>
        <v>18</v>
      </c>
      <c r="H69" s="48"/>
      <c r="I69" s="49"/>
      <c r="J69" s="49"/>
      <c r="L69" s="44">
        <f t="shared" si="6"/>
        <v>18</v>
      </c>
      <c r="M69" s="50">
        <f>IFERROR(VLOOKUP(A69,'[1]18-19 SF Pym JO'!$A$3:$AF$175,32,FALSE),0)</f>
        <v>327514.96999999997</v>
      </c>
      <c r="N69" s="51">
        <f t="shared" si="7"/>
        <v>18195.27611111111</v>
      </c>
      <c r="O69" s="52"/>
      <c r="P69" s="53">
        <f>IFERROR(VLOOKUP(A69,'[1]Historical Fall Enrollment'!$A$8:$E$193,5,FALSE),0)</f>
        <v>23</v>
      </c>
      <c r="Q69" s="50">
        <f>IFERROR(VLOOKUP(A69,'[1]20-21 SF pym AM'!$A$4:$AF$185,30,FALSE),0)</f>
        <v>361979.92</v>
      </c>
      <c r="R69" s="50">
        <f t="shared" si="8"/>
        <v>15738.257391304347</v>
      </c>
      <c r="T69" s="77">
        <v>22</v>
      </c>
      <c r="U69" s="80">
        <v>320788.66000000003</v>
      </c>
      <c r="V69" s="81">
        <v>14581.302727272729</v>
      </c>
      <c r="W69" s="43"/>
      <c r="X69" s="83">
        <v>23</v>
      </c>
      <c r="Y69" s="87">
        <v>356075.41260000004</v>
      </c>
      <c r="Z69" s="90">
        <v>15481.539678260871</v>
      </c>
      <c r="AA69" s="89"/>
      <c r="AB69" s="89"/>
      <c r="AC69" s="89"/>
      <c r="AD69" s="89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</row>
    <row r="70" spans="1:130" s="44" customFormat="1" x14ac:dyDescent="0.25">
      <c r="A70" s="52">
        <v>92</v>
      </c>
      <c r="B70" s="44">
        <v>1603120</v>
      </c>
      <c r="C70" s="44" t="s">
        <v>92</v>
      </c>
      <c r="D70" s="46">
        <v>8.4210526315789472E-2</v>
      </c>
      <c r="E70" s="47">
        <v>8.4210526315789472E-2</v>
      </c>
      <c r="G70" s="44">
        <f>IFERROR(VLOOKUP(A70,'[1]Historical Fall Enrollment'!$A$8:$G$193,7,FALSE),0)</f>
        <v>53</v>
      </c>
      <c r="H70" s="48"/>
      <c r="I70" s="49"/>
      <c r="J70" s="49"/>
      <c r="L70" s="44">
        <f t="shared" si="6"/>
        <v>53</v>
      </c>
      <c r="M70" s="50">
        <f>IFERROR(VLOOKUP(A70,'[1]18-19 SF Pym JO'!$A$3:$AF$175,32,FALSE),0)</f>
        <v>623430.72</v>
      </c>
      <c r="N70" s="51">
        <f t="shared" si="7"/>
        <v>11762.843773584906</v>
      </c>
      <c r="O70" s="52"/>
      <c r="P70" s="53">
        <f>IFERROR(VLOOKUP(A70,'[1]Historical Fall Enrollment'!$A$8:$E$193,5,FALSE),0)</f>
        <v>71</v>
      </c>
      <c r="Q70" s="50">
        <f>IFERROR(VLOOKUP(A70,'[1]20-21 SF pym AM'!$A$4:$AF$185,30,FALSE),0)</f>
        <v>688543.40999999992</v>
      </c>
      <c r="R70" s="50">
        <f t="shared" si="8"/>
        <v>9697.794507042252</v>
      </c>
      <c r="T70" s="77">
        <v>75</v>
      </c>
      <c r="U70" s="80">
        <v>800339.89999999991</v>
      </c>
      <c r="V70" s="81">
        <v>10671.198666666665</v>
      </c>
      <c r="W70" s="43"/>
      <c r="X70" s="83">
        <v>77</v>
      </c>
      <c r="Y70" s="87">
        <v>888377.28899999987</v>
      </c>
      <c r="Z70" s="90">
        <v>11537.367389610388</v>
      </c>
      <c r="AA70" s="89"/>
      <c r="AB70" s="89"/>
      <c r="AC70" s="89"/>
      <c r="AD70" s="89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</row>
    <row r="71" spans="1:130" s="44" customFormat="1" x14ac:dyDescent="0.25">
      <c r="A71" s="52">
        <v>483</v>
      </c>
      <c r="B71" s="44">
        <f>VLOOKUP(A71,'[1]Bldg - SLDS Admin LEA'!$A$2:$B$68,2, FALSE)</f>
        <v>1600163</v>
      </c>
      <c r="C71" s="44" t="s">
        <v>93</v>
      </c>
      <c r="D71" s="46">
        <v>0</v>
      </c>
      <c r="E71" s="47">
        <v>0.36318450429872307</v>
      </c>
      <c r="G71" s="44">
        <f>IFERROR(VLOOKUP(A71,'[1]Historical Fall Enrollment'!$A$8:$G$193,7,FALSE),0)</f>
        <v>86</v>
      </c>
      <c r="H71" s="48"/>
      <c r="I71" s="49"/>
      <c r="J71" s="49"/>
      <c r="L71" s="44">
        <f t="shared" si="6"/>
        <v>86</v>
      </c>
      <c r="M71" s="50">
        <f>IFERROR(VLOOKUP(A71,'[1]18-19 SF Pym JO'!$A$3:$AF$175,32,FALSE),0)</f>
        <v>743092.85000000009</v>
      </c>
      <c r="N71" s="51">
        <f t="shared" si="7"/>
        <v>8640.6145348837217</v>
      </c>
      <c r="O71" s="52"/>
      <c r="P71" s="53">
        <f>IFERROR(VLOOKUP(A71,'[1]Historical Fall Enrollment'!$A$8:$E$193,5,FALSE),0)</f>
        <v>118</v>
      </c>
      <c r="Q71" s="50">
        <f>IFERROR(VLOOKUP(A71,'[1]20-21 SF pym AM'!$A$4:$AF$185,30,FALSE),0)</f>
        <v>845836.48</v>
      </c>
      <c r="R71" s="50">
        <f t="shared" si="8"/>
        <v>7168.1057627118644</v>
      </c>
      <c r="T71" s="77">
        <v>119</v>
      </c>
      <c r="U71" s="80">
        <v>796468.23</v>
      </c>
      <c r="V71" s="81">
        <v>6693.0103361344536</v>
      </c>
      <c r="W71" s="43"/>
      <c r="X71" s="83">
        <v>122</v>
      </c>
      <c r="Y71" s="87">
        <v>884079.73529999994</v>
      </c>
      <c r="Z71" s="90">
        <v>7246.5552073770486</v>
      </c>
      <c r="AA71" s="89"/>
      <c r="AB71" s="89"/>
      <c r="AC71" s="89"/>
      <c r="AD71" s="89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</row>
    <row r="72" spans="1:130" s="44" customFormat="1" x14ac:dyDescent="0.25">
      <c r="A72" s="52">
        <v>342</v>
      </c>
      <c r="B72" s="44">
        <v>1600870</v>
      </c>
      <c r="C72" s="44" t="s">
        <v>94</v>
      </c>
      <c r="D72" s="46">
        <v>0.20175438596491227</v>
      </c>
      <c r="E72" s="47">
        <v>0.2002560819462228</v>
      </c>
      <c r="G72" s="44">
        <f>IFERROR(VLOOKUP(A72,'[1]Historical Fall Enrollment'!$A$8:$G$193,7,FALSE),0)</f>
        <v>90</v>
      </c>
      <c r="H72" s="48"/>
      <c r="I72" s="49"/>
      <c r="J72" s="49"/>
      <c r="L72" s="44">
        <f t="shared" si="6"/>
        <v>90</v>
      </c>
      <c r="M72" s="50">
        <f>IFERROR(VLOOKUP(A72,'[1]18-19 SF Pym JO'!$A$3:$AF$175,32,FALSE),0)</f>
        <v>1478502.29</v>
      </c>
      <c r="N72" s="51">
        <f t="shared" si="7"/>
        <v>16427.803222222221</v>
      </c>
      <c r="O72" s="52"/>
      <c r="P72" s="53">
        <f>IFERROR(VLOOKUP(A72,'[1]Historical Fall Enrollment'!$A$8:$E$193,5,FALSE),0)</f>
        <v>115</v>
      </c>
      <c r="Q72" s="50">
        <f>IFERROR(VLOOKUP(A72,'[1]20-21 SF pym AM'!$A$4:$AF$185,30,FALSE),0)</f>
        <v>1550893.44</v>
      </c>
      <c r="R72" s="50">
        <f t="shared" si="8"/>
        <v>13486.029913043478</v>
      </c>
      <c r="T72" s="77">
        <v>129</v>
      </c>
      <c r="U72" s="80">
        <v>1543650.6400000001</v>
      </c>
      <c r="V72" s="81">
        <v>11966.284031007754</v>
      </c>
      <c r="W72" s="43"/>
      <c r="X72" s="83">
        <v>132</v>
      </c>
      <c r="Y72" s="87">
        <v>1713452.2104000002</v>
      </c>
      <c r="Z72" s="90">
        <v>12980.698563636366</v>
      </c>
      <c r="AA72" s="89"/>
      <c r="AB72" s="89"/>
      <c r="AC72" s="89"/>
      <c r="AD72" s="89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</row>
    <row r="73" spans="1:130" s="44" customFormat="1" x14ac:dyDescent="0.25">
      <c r="A73" s="52">
        <v>392</v>
      </c>
      <c r="B73" s="44">
        <v>1602280</v>
      </c>
      <c r="C73" s="44" t="s">
        <v>95</v>
      </c>
      <c r="D73" s="46">
        <v>0.39215686274509803</v>
      </c>
      <c r="E73" s="47">
        <v>0.4</v>
      </c>
      <c r="G73" s="44">
        <f>IFERROR(VLOOKUP(A73,'[1]Historical Fall Enrollment'!$A$8:$G$193,7,FALSE),0)</f>
        <v>99</v>
      </c>
      <c r="H73" s="48"/>
      <c r="I73" s="49"/>
      <c r="J73" s="49"/>
      <c r="L73" s="44">
        <f t="shared" si="6"/>
        <v>99</v>
      </c>
      <c r="M73" s="50">
        <f>IFERROR(VLOOKUP(A73,'[1]18-19 SF Pym JO'!$A$3:$AF$175,32,FALSE),0)</f>
        <v>1603560.6099999999</v>
      </c>
      <c r="N73" s="51">
        <f t="shared" si="7"/>
        <v>16197.581919191918</v>
      </c>
      <c r="O73" s="52"/>
      <c r="P73" s="53">
        <f>IFERROR(VLOOKUP(A73,'[1]Historical Fall Enrollment'!$A$8:$E$193,5,FALSE),0)</f>
        <v>88</v>
      </c>
      <c r="Q73" s="50">
        <f>IFERROR(VLOOKUP(A73,'[1]20-21 SF pym AM'!$A$4:$AF$185,30,FALSE),0)</f>
        <v>1518124.45</v>
      </c>
      <c r="R73" s="50">
        <f t="shared" si="8"/>
        <v>17251.414204545454</v>
      </c>
      <c r="T73" s="77">
        <v>95</v>
      </c>
      <c r="U73" s="80">
        <v>1384755.63</v>
      </c>
      <c r="V73" s="81">
        <v>14576.375052631578</v>
      </c>
      <c r="W73" s="43"/>
      <c r="X73" s="83">
        <v>97</v>
      </c>
      <c r="Y73" s="87">
        <v>1537078.7492999998</v>
      </c>
      <c r="Z73" s="90">
        <v>15846.172673195873</v>
      </c>
      <c r="AA73" s="89"/>
      <c r="AB73" s="89"/>
      <c r="AC73" s="89"/>
      <c r="AD73" s="89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</row>
    <row r="74" spans="1:130" s="44" customFormat="1" x14ac:dyDescent="0.25">
      <c r="A74" s="52">
        <v>486</v>
      </c>
      <c r="B74" s="44">
        <f>VLOOKUP(A74,'[1]Bldg - SLDS Admin LEA'!$A$2:$B$68,2, FALSE)</f>
        <v>1600170</v>
      </c>
      <c r="C74" s="44" t="s">
        <v>96</v>
      </c>
      <c r="D74" s="46">
        <v>0</v>
      </c>
      <c r="E74" s="47">
        <v>0.19359999999999999</v>
      </c>
      <c r="G74" s="44">
        <f>IFERROR(VLOOKUP(A74,'[1]Historical Fall Enrollment'!$A$8:$G$193,7,FALSE),0)</f>
        <v>101</v>
      </c>
      <c r="H74" s="48"/>
      <c r="I74" s="49"/>
      <c r="J74" s="49"/>
      <c r="L74" s="44">
        <f t="shared" si="6"/>
        <v>101</v>
      </c>
      <c r="M74" s="50">
        <f>IFERROR(VLOOKUP(A74,'[1]18-19 SF Pym JO'!$A$3:$AF$175,32,FALSE),0)</f>
        <v>861715.44</v>
      </c>
      <c r="N74" s="51">
        <f t="shared" si="7"/>
        <v>8531.8360396039607</v>
      </c>
      <c r="P74" s="53">
        <f>IFERROR(VLOOKUP(A74,'[1]Historical Fall Enrollment'!$A$8:$E$193,5,FALSE),0)</f>
        <v>53</v>
      </c>
      <c r="Q74" s="50">
        <f>IFERROR(VLOOKUP(A74,'[1]20-21 SF pym AM'!$A$4:$AF$185,30,FALSE),0)</f>
        <v>442443.02999999997</v>
      </c>
      <c r="R74" s="50">
        <f t="shared" si="8"/>
        <v>8347.9816981132062</v>
      </c>
      <c r="T74" s="77">
        <v>55</v>
      </c>
      <c r="U74" s="80">
        <v>445101.68</v>
      </c>
      <c r="V74" s="81">
        <v>8092.757818181818</v>
      </c>
      <c r="W74" s="43"/>
      <c r="X74" s="83">
        <v>57</v>
      </c>
      <c r="Y74" s="87">
        <v>494062.86479999998</v>
      </c>
      <c r="Z74" s="90">
        <v>8667.7695578947369</v>
      </c>
      <c r="AA74" s="89"/>
      <c r="AB74" s="89"/>
      <c r="AC74" s="89"/>
      <c r="AD74" s="89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</row>
    <row r="75" spans="1:130" s="44" customFormat="1" x14ac:dyDescent="0.25">
      <c r="A75" s="52">
        <v>292</v>
      </c>
      <c r="B75" s="44">
        <v>1603030</v>
      </c>
      <c r="C75" s="44" t="s">
        <v>97</v>
      </c>
      <c r="D75" s="46">
        <v>0.15053763440860216</v>
      </c>
      <c r="E75" s="47">
        <v>0.14900362318840579</v>
      </c>
      <c r="G75" s="44">
        <f>IFERROR(VLOOKUP(A75,'[1]Historical Fall Enrollment'!$A$8:$G$193,7,FALSE),0)</f>
        <v>102</v>
      </c>
      <c r="H75" s="48"/>
      <c r="I75" s="49"/>
      <c r="J75" s="49"/>
      <c r="L75" s="44">
        <f t="shared" si="6"/>
        <v>102</v>
      </c>
      <c r="M75" s="50">
        <f>IFERROR(VLOOKUP(A75,'[1]18-19 SF Pym JO'!$A$3:$AF$175,32,FALSE),0)</f>
        <v>1596702</v>
      </c>
      <c r="N75" s="51">
        <f t="shared" si="7"/>
        <v>15653.941176470587</v>
      </c>
      <c r="O75" s="52"/>
      <c r="P75" s="53">
        <f>IFERROR(VLOOKUP(A75,'[1]Historical Fall Enrollment'!$A$8:$E$193,5,FALSE),0)</f>
        <v>110</v>
      </c>
      <c r="Q75" s="50">
        <f>IFERROR(VLOOKUP(A75,'[1]20-21 SF pym AM'!$A$4:$AF$185,30,FALSE),0)</f>
        <v>1621003.01</v>
      </c>
      <c r="R75" s="50">
        <f t="shared" si="8"/>
        <v>14736.391</v>
      </c>
      <c r="T75" s="77">
        <v>119</v>
      </c>
      <c r="U75" s="80">
        <v>1653013.78</v>
      </c>
      <c r="V75" s="81">
        <v>13890.872100840337</v>
      </c>
      <c r="W75" s="43"/>
      <c r="X75" s="83">
        <v>122</v>
      </c>
      <c r="Y75" s="87">
        <v>1834845.2958</v>
      </c>
      <c r="Z75" s="90">
        <v>15039.715539344263</v>
      </c>
      <c r="AA75" s="89"/>
      <c r="AB75" s="89"/>
      <c r="AC75" s="89"/>
      <c r="AD75" s="89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</row>
    <row r="76" spans="1:130" s="44" customFormat="1" x14ac:dyDescent="0.25">
      <c r="A76" s="52">
        <v>488</v>
      </c>
      <c r="B76" s="44">
        <f>VLOOKUP(A76,'[1]Bldg - SLDS Admin LEA'!$A$2:$B$68,2, FALSE)</f>
        <v>1600166</v>
      </c>
      <c r="C76" s="44" t="s">
        <v>98</v>
      </c>
      <c r="D76" s="46">
        <v>0</v>
      </c>
      <c r="E76" s="47">
        <v>0.12445319676139494</v>
      </c>
      <c r="G76" s="44">
        <f>IFERROR(VLOOKUP(A76,'[1]Historical Fall Enrollment'!$A$8:$G$193,7,FALSE),0)</f>
        <v>111</v>
      </c>
      <c r="H76" s="48"/>
      <c r="I76" s="49"/>
      <c r="J76" s="49"/>
      <c r="L76" s="44">
        <f t="shared" si="6"/>
        <v>111</v>
      </c>
      <c r="M76" s="50">
        <f>IFERROR(VLOOKUP(A76,'[1]18-19 SF Pym JO'!$A$3:$AF$175,32,FALSE),0)</f>
        <v>792855.23</v>
      </c>
      <c r="N76" s="51">
        <f t="shared" si="7"/>
        <v>7142.8399099099097</v>
      </c>
      <c r="O76" s="52"/>
      <c r="P76" s="53">
        <f>IFERROR(VLOOKUP(A76,'[1]Historical Fall Enrollment'!$A$8:$E$193,5,FALSE),0)</f>
        <v>130</v>
      </c>
      <c r="Q76" s="50">
        <f>IFERROR(VLOOKUP(A76,'[1]20-21 SF pym AM'!$A$4:$AF$185,30,FALSE),0)</f>
        <v>882914.36</v>
      </c>
      <c r="R76" s="50">
        <f t="shared" si="8"/>
        <v>6791.648923076923</v>
      </c>
      <c r="T76" s="77">
        <v>101</v>
      </c>
      <c r="U76" s="80">
        <v>696226.14999999991</v>
      </c>
      <c r="V76" s="81">
        <v>6893.3282178217814</v>
      </c>
      <c r="W76" s="43"/>
      <c r="X76" s="83">
        <v>104</v>
      </c>
      <c r="Y76" s="87">
        <v>772811.02649999992</v>
      </c>
      <c r="Z76" s="90">
        <v>7430.8752548076918</v>
      </c>
      <c r="AA76" s="89"/>
      <c r="AB76" s="89"/>
      <c r="AC76" s="89"/>
      <c r="AD76" s="89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</row>
    <row r="77" spans="1:130" s="44" customFormat="1" x14ac:dyDescent="0.25">
      <c r="A77" s="52">
        <v>485</v>
      </c>
      <c r="B77" s="44">
        <f>VLOOKUP(A77,'[1]Bldg - SLDS Admin LEA'!$A$2:$B$68,2, FALSE)</f>
        <v>1600169</v>
      </c>
      <c r="C77" s="44" t="s">
        <v>99</v>
      </c>
      <c r="D77" s="46">
        <v>0</v>
      </c>
      <c r="E77" s="47">
        <v>0.11570139032915588</v>
      </c>
      <c r="G77" s="44">
        <f>IFERROR(VLOOKUP(A77,'[1]Historical Fall Enrollment'!$A$8:$G$193,7,FALSE),0)</f>
        <v>118</v>
      </c>
      <c r="H77" s="48"/>
      <c r="I77" s="49"/>
      <c r="J77" s="49"/>
      <c r="L77" s="44">
        <f t="shared" si="6"/>
        <v>118</v>
      </c>
      <c r="M77" s="50">
        <f>IFERROR(VLOOKUP(A77,'[1]18-19 SF Pym JO'!$A$3:$AF$175,32,FALSE),0)</f>
        <v>1279457.81</v>
      </c>
      <c r="N77" s="51">
        <f t="shared" si="7"/>
        <v>10842.86279661017</v>
      </c>
      <c r="O77" s="52"/>
      <c r="P77" s="53">
        <f>IFERROR(VLOOKUP(A77,'[1]Historical Fall Enrollment'!$A$8:$E$193,5,FALSE),0)</f>
        <v>117</v>
      </c>
      <c r="Q77" s="50">
        <f>IFERROR(VLOOKUP(A77,'[1]20-21 SF pym AM'!$A$4:$AF$185,30,FALSE),0)</f>
        <v>1259269.8499999999</v>
      </c>
      <c r="R77" s="50">
        <f t="shared" si="8"/>
        <v>10762.990170940169</v>
      </c>
      <c r="T77" s="77">
        <v>96</v>
      </c>
      <c r="U77" s="80">
        <v>1000732.3099999999</v>
      </c>
      <c r="V77" s="81">
        <v>10424.294895833333</v>
      </c>
      <c r="W77" s="43"/>
      <c r="X77" s="83">
        <v>98</v>
      </c>
      <c r="Y77" s="87">
        <v>1110812.8640999999</v>
      </c>
      <c r="Z77" s="90">
        <v>11334.82514387755</v>
      </c>
      <c r="AA77" s="89"/>
      <c r="AB77" s="89"/>
      <c r="AC77" s="89"/>
      <c r="AD77" s="89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</row>
    <row r="78" spans="1:130" s="44" customFormat="1" x14ac:dyDescent="0.25">
      <c r="A78" s="52">
        <v>161</v>
      </c>
      <c r="B78" s="44">
        <v>1600750</v>
      </c>
      <c r="C78" s="44" t="s">
        <v>100</v>
      </c>
      <c r="D78" s="46">
        <v>0.17266187050359713</v>
      </c>
      <c r="E78" s="47">
        <v>0.17216117216117216</v>
      </c>
      <c r="G78" s="44">
        <f>IFERROR(VLOOKUP(A78,'[1]Historical Fall Enrollment'!$A$8:$G$193,7,FALSE),0)</f>
        <v>122</v>
      </c>
      <c r="H78" s="48"/>
      <c r="I78" s="49"/>
      <c r="J78" s="49"/>
      <c r="L78" s="44">
        <f t="shared" si="6"/>
        <v>122</v>
      </c>
      <c r="M78" s="50">
        <f>IFERROR(VLOOKUP(A78,'[1]18-19 SF Pym JO'!$A$3:$AF$175,32,FALSE),0)</f>
        <v>1587266.9300000002</v>
      </c>
      <c r="N78" s="51">
        <f t="shared" si="7"/>
        <v>13010.384672131149</v>
      </c>
      <c r="O78" s="52"/>
      <c r="P78" s="53">
        <f>IFERROR(VLOOKUP(A78,'[1]Historical Fall Enrollment'!$A$8:$E$193,5,FALSE),0)</f>
        <v>118</v>
      </c>
      <c r="Q78" s="50">
        <f>IFERROR(VLOOKUP(A78,'[1]20-21 SF pym AM'!$A$4:$AF$185,30,FALSE),0)</f>
        <v>1637517.45</v>
      </c>
      <c r="R78" s="50">
        <f t="shared" si="8"/>
        <v>13877.266525423729</v>
      </c>
      <c r="T78" s="77">
        <v>121</v>
      </c>
      <c r="U78" s="80">
        <v>1586853.75</v>
      </c>
      <c r="V78" s="81">
        <v>13114.493801652892</v>
      </c>
      <c r="W78" s="43"/>
      <c r="X78" s="83">
        <v>124</v>
      </c>
      <c r="Y78" s="87">
        <v>1761407.6625000001</v>
      </c>
      <c r="Z78" s="90">
        <v>14204.900504032259</v>
      </c>
      <c r="AA78" s="89"/>
      <c r="AB78" s="89"/>
      <c r="AC78" s="89"/>
      <c r="AD78" s="89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</row>
    <row r="79" spans="1:130" s="44" customFormat="1" x14ac:dyDescent="0.25">
      <c r="A79" s="52">
        <v>243</v>
      </c>
      <c r="B79" s="44">
        <v>1600138</v>
      </c>
      <c r="C79" s="44" t="s">
        <v>101</v>
      </c>
      <c r="D79" s="46">
        <v>0.17177914110429449</v>
      </c>
      <c r="E79" s="47">
        <v>0.17177914110429449</v>
      </c>
      <c r="G79" s="44">
        <f>IFERROR(VLOOKUP(A79,'[1]Historical Fall Enrollment'!$A$8:$G$193,7,FALSE),0)</f>
        <v>123</v>
      </c>
      <c r="H79" s="48"/>
      <c r="I79" s="49"/>
      <c r="J79" s="49"/>
      <c r="L79" s="44">
        <f t="shared" si="6"/>
        <v>123</v>
      </c>
      <c r="M79" s="50">
        <f>IFERROR(VLOOKUP(A79,'[1]18-19 SF Pym JO'!$A$3:$AF$175,32,FALSE),0)</f>
        <v>1621141.6500000001</v>
      </c>
      <c r="N79" s="51">
        <f t="shared" si="7"/>
        <v>13180.013414634148</v>
      </c>
      <c r="O79" s="52"/>
      <c r="P79" s="53">
        <f>IFERROR(VLOOKUP(A79,'[1]Historical Fall Enrollment'!$A$8:$E$193,5,FALSE),0)</f>
        <v>134</v>
      </c>
      <c r="Q79" s="50">
        <f>IFERROR(VLOOKUP(A79,'[1]20-21 SF pym AM'!$A$4:$AF$185,30,FALSE),0)</f>
        <v>1667279.8599999999</v>
      </c>
      <c r="R79" s="50">
        <f t="shared" si="8"/>
        <v>12442.387014925373</v>
      </c>
      <c r="T79" s="77">
        <v>142</v>
      </c>
      <c r="U79" s="80">
        <v>1598360.6099999999</v>
      </c>
      <c r="V79" s="81">
        <v>11256.060633802816</v>
      </c>
      <c r="W79" s="43"/>
      <c r="X79" s="83">
        <v>145</v>
      </c>
      <c r="Y79" s="87">
        <v>1774180.2770999998</v>
      </c>
      <c r="Z79" s="90">
        <v>12235.726048965516</v>
      </c>
      <c r="AA79" s="89"/>
      <c r="AB79" s="89"/>
      <c r="AC79" s="89"/>
      <c r="AD79" s="89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</row>
    <row r="80" spans="1:130" s="44" customFormat="1" x14ac:dyDescent="0.25">
      <c r="A80" s="52">
        <v>433</v>
      </c>
      <c r="B80" s="44">
        <v>1602160</v>
      </c>
      <c r="C80" s="44" t="s">
        <v>102</v>
      </c>
      <c r="D80" s="46">
        <v>0.31707317073170732</v>
      </c>
      <c r="E80" s="47">
        <v>0.34039999999999998</v>
      </c>
      <c r="G80" s="44">
        <f>IFERROR(VLOOKUP(A80,'[1]Historical Fall Enrollment'!$A$8:$G$193,7,FALSE),0)</f>
        <v>126</v>
      </c>
      <c r="H80" s="48"/>
      <c r="I80" s="49"/>
      <c r="J80" s="49"/>
      <c r="L80" s="44">
        <f t="shared" si="6"/>
        <v>126</v>
      </c>
      <c r="M80" s="50">
        <f>IFERROR(VLOOKUP(A80,'[1]18-19 SF Pym JO'!$A$3:$AF$175,32,FALSE),0)</f>
        <v>1596067.8300000003</v>
      </c>
      <c r="N80" s="51">
        <f t="shared" si="7"/>
        <v>12667.205000000002</v>
      </c>
      <c r="O80" s="52"/>
      <c r="P80" s="53">
        <f>IFERROR(VLOOKUP(A80,'[1]Historical Fall Enrollment'!$A$8:$E$193,5,FALSE),0)</f>
        <v>130</v>
      </c>
      <c r="Q80" s="50">
        <f>IFERROR(VLOOKUP(A80,'[1]20-21 SF pym AM'!$A$4:$AF$185,30,FALSE),0)</f>
        <v>1691497.98</v>
      </c>
      <c r="R80" s="50">
        <f t="shared" si="8"/>
        <v>13011.522923076924</v>
      </c>
      <c r="T80" s="77">
        <v>136</v>
      </c>
      <c r="U80" s="80">
        <v>1578757.5</v>
      </c>
      <c r="V80" s="81">
        <v>11608.511029411764</v>
      </c>
      <c r="W80" s="43"/>
      <c r="X80" s="83">
        <v>139</v>
      </c>
      <c r="Y80" s="87">
        <v>1752420.825</v>
      </c>
      <c r="Z80" s="90">
        <v>12607.3440647482</v>
      </c>
      <c r="AA80" s="89"/>
      <c r="AB80" s="89"/>
      <c r="AC80" s="89"/>
      <c r="AD80" s="89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</row>
    <row r="81" spans="1:130" s="44" customFormat="1" x14ac:dyDescent="0.25">
      <c r="A81" s="52">
        <v>555</v>
      </c>
      <c r="B81" s="44">
        <f>VLOOKUP(A81,'[1]Bldg - SLDS Admin LEA'!$A$2:$B$68,2, FALSE)</f>
        <v>1600152</v>
      </c>
      <c r="C81" s="44" t="s">
        <v>103</v>
      </c>
      <c r="D81" s="46">
        <v>0</v>
      </c>
      <c r="E81" s="47">
        <v>0.14130000000000001</v>
      </c>
      <c r="G81" s="44">
        <f>IFERROR(VLOOKUP(A81,'[1]Historical Fall Enrollment'!$A$8:$G$193,7,FALSE),0)</f>
        <v>127</v>
      </c>
      <c r="H81" s="48"/>
      <c r="I81" s="49"/>
      <c r="J81" s="49"/>
      <c r="L81" s="44">
        <f t="shared" si="6"/>
        <v>127</v>
      </c>
      <c r="M81" s="50">
        <f>IFERROR(VLOOKUP(A81,'[1]18-19 SF Pym JO'!$A$3:$AF$175,32,FALSE),0)</f>
        <v>1252056.19</v>
      </c>
      <c r="N81" s="51">
        <f t="shared" si="7"/>
        <v>9858.7101574803146</v>
      </c>
      <c r="P81" s="53">
        <f>IFERROR(VLOOKUP(A81,'[1]Historical Fall Enrollment'!$A$8:$E$193,5,FALSE),0)</f>
        <v>128</v>
      </c>
      <c r="Q81" s="50">
        <f>IFERROR(VLOOKUP(A81,'[1]20-21 SF pym AM'!$A$4:$AF$185,30,FALSE),0)</f>
        <v>1295990.7999999998</v>
      </c>
      <c r="R81" s="50">
        <f t="shared" si="8"/>
        <v>10124.928124999999</v>
      </c>
      <c r="T81" s="77">
        <v>102</v>
      </c>
      <c r="U81" s="80">
        <v>1233115.7</v>
      </c>
      <c r="V81" s="81">
        <v>12089.369607843137</v>
      </c>
      <c r="W81" s="43"/>
      <c r="X81" s="83">
        <v>105</v>
      </c>
      <c r="Y81" s="87">
        <v>1368758.4269999999</v>
      </c>
      <c r="Z81" s="90">
        <v>13035.794542857142</v>
      </c>
      <c r="AA81" s="89"/>
      <c r="AB81" s="89"/>
      <c r="AC81" s="89"/>
      <c r="AD81" s="89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</row>
    <row r="82" spans="1:130" s="44" customFormat="1" x14ac:dyDescent="0.25">
      <c r="A82" s="52">
        <v>432</v>
      </c>
      <c r="B82" s="44">
        <v>1600570</v>
      </c>
      <c r="C82" s="44" t="s">
        <v>104</v>
      </c>
      <c r="D82" s="46">
        <v>0.12857142857142856</v>
      </c>
      <c r="E82" s="47">
        <v>0.12781933256616801</v>
      </c>
      <c r="G82" s="44">
        <f>IFERROR(VLOOKUP(A82,'[1]Historical Fall Enrollment'!$A$8:$G$193,7,FALSE),0)</f>
        <v>130</v>
      </c>
      <c r="H82" s="48"/>
      <c r="I82" s="49"/>
      <c r="J82" s="49"/>
      <c r="L82" s="44">
        <f t="shared" si="6"/>
        <v>130</v>
      </c>
      <c r="M82" s="50">
        <f>IFERROR(VLOOKUP(A82,'[1]18-19 SF Pym JO'!$A$3:$AF$175,32,FALSE),0)</f>
        <v>1713690.8900000001</v>
      </c>
      <c r="N82" s="51">
        <f t="shared" si="7"/>
        <v>13182.237615384616</v>
      </c>
      <c r="O82" s="52"/>
      <c r="P82" s="53">
        <f>IFERROR(VLOOKUP(A82,'[1]Historical Fall Enrollment'!$A$8:$E$193,5,FALSE),0)</f>
        <v>176</v>
      </c>
      <c r="Q82" s="50">
        <f>IFERROR(VLOOKUP(A82,'[1]20-21 SF pym AM'!$A$4:$AF$185,30,FALSE),0)</f>
        <v>1753457.12</v>
      </c>
      <c r="R82" s="50">
        <f t="shared" si="8"/>
        <v>9962.8245454545468</v>
      </c>
      <c r="T82" s="77">
        <v>176</v>
      </c>
      <c r="U82" s="80">
        <v>1679600.9000000001</v>
      </c>
      <c r="V82" s="81">
        <v>9543.1869318181834</v>
      </c>
      <c r="W82" s="43"/>
      <c r="X82" s="83">
        <v>180</v>
      </c>
      <c r="Y82" s="87">
        <v>1864356.9990000001</v>
      </c>
      <c r="Z82" s="90">
        <v>10357.538883333335</v>
      </c>
      <c r="AA82" s="89"/>
      <c r="AB82" s="89"/>
      <c r="AC82" s="89"/>
      <c r="AD82" s="89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</row>
    <row r="83" spans="1:130" s="44" customFormat="1" x14ac:dyDescent="0.25">
      <c r="A83" s="52">
        <v>489</v>
      </c>
      <c r="B83" s="44">
        <f>VLOOKUP(A83,'[1]Bldg - SLDS Admin LEA'!$A$2:$B$68,2, FALSE)</f>
        <v>1600171</v>
      </c>
      <c r="C83" s="44" t="s">
        <v>105</v>
      </c>
      <c r="D83" s="46">
        <v>0</v>
      </c>
      <c r="E83" s="47">
        <v>0.1406</v>
      </c>
      <c r="G83" s="44">
        <f>IFERROR(VLOOKUP(A83,'[1]Historical Fall Enrollment'!$A$8:$G$193,7,FALSE),0)</f>
        <v>136</v>
      </c>
      <c r="H83" s="48"/>
      <c r="I83" s="49"/>
      <c r="J83" s="49"/>
      <c r="L83" s="44">
        <f t="shared" si="6"/>
        <v>136</v>
      </c>
      <c r="M83" s="50">
        <f>IFERROR(VLOOKUP(A83,'[1]18-19 SF Pym JO'!$A$3:$AF$175,32,FALSE),0)</f>
        <v>1391457.69</v>
      </c>
      <c r="N83" s="51">
        <f t="shared" si="7"/>
        <v>10231.306544117646</v>
      </c>
      <c r="P83" s="53">
        <f>IFERROR(VLOOKUP(A83,'[1]Historical Fall Enrollment'!$A$8:$E$193,5,FALSE),0)</f>
        <v>293</v>
      </c>
      <c r="Q83" s="50">
        <f>IFERROR(VLOOKUP(A83,'[1]20-21 SF pym AM'!$A$4:$AF$185,30,FALSE),0)</f>
        <v>2228366.0500000003</v>
      </c>
      <c r="R83" s="50">
        <f t="shared" si="8"/>
        <v>7605.3448805460757</v>
      </c>
      <c r="T83" s="77">
        <v>188</v>
      </c>
      <c r="U83" s="80">
        <v>1880309.94</v>
      </c>
      <c r="V83" s="81">
        <v>10001.648617021276</v>
      </c>
      <c r="W83" s="43"/>
      <c r="X83" s="83">
        <v>192</v>
      </c>
      <c r="Y83" s="87">
        <v>2087144.0333999998</v>
      </c>
      <c r="Z83" s="90">
        <v>10870.541840624999</v>
      </c>
      <c r="AA83" s="89"/>
      <c r="AB83" s="89"/>
      <c r="AC83" s="89"/>
      <c r="AD83" s="89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</row>
    <row r="84" spans="1:130" s="44" customFormat="1" x14ac:dyDescent="0.25">
      <c r="A84" s="52">
        <v>234</v>
      </c>
      <c r="B84" s="44">
        <v>1600330</v>
      </c>
      <c r="C84" s="44" t="s">
        <v>106</v>
      </c>
      <c r="D84" s="46">
        <v>0.27007299270072993</v>
      </c>
      <c r="E84" s="47">
        <v>0.27152631457750454</v>
      </c>
      <c r="G84" s="44">
        <f>IFERROR(VLOOKUP(A84,'[1]Historical Fall Enrollment'!$A$8:$G$193,7,FALSE),0)</f>
        <v>140</v>
      </c>
      <c r="H84" s="48"/>
      <c r="I84" s="49"/>
      <c r="J84" s="49"/>
      <c r="L84" s="44">
        <f t="shared" si="6"/>
        <v>140</v>
      </c>
      <c r="M84" s="50">
        <f>IFERROR(VLOOKUP(A84,'[1]18-19 SF Pym JO'!$A$3:$AF$175,32,FALSE),0)</f>
        <v>1690676.8399999999</v>
      </c>
      <c r="N84" s="51">
        <f t="shared" si="7"/>
        <v>12076.263142857142</v>
      </c>
      <c r="O84" s="52"/>
      <c r="P84" s="53">
        <f>IFERROR(VLOOKUP(A84,'[1]Historical Fall Enrollment'!$A$8:$E$193,5,FALSE),0)</f>
        <v>102</v>
      </c>
      <c r="Q84" s="50">
        <f>IFERROR(VLOOKUP(A84,'[1]20-21 SF pym AM'!$A$4:$AF$185,30,FALSE),0)</f>
        <v>1630585.4700000002</v>
      </c>
      <c r="R84" s="50">
        <f t="shared" si="8"/>
        <v>15986.132058823532</v>
      </c>
      <c r="T84" s="77">
        <v>105</v>
      </c>
      <c r="U84" s="80">
        <v>1569522.9600000002</v>
      </c>
      <c r="V84" s="81">
        <v>14947.837714285715</v>
      </c>
      <c r="W84" s="43"/>
      <c r="X84" s="83">
        <v>108</v>
      </c>
      <c r="Y84" s="87">
        <v>1742170.4856000002</v>
      </c>
      <c r="Z84" s="90">
        <v>16131.208200000003</v>
      </c>
      <c r="AA84" s="89"/>
      <c r="AB84" s="89"/>
      <c r="AC84" s="89"/>
      <c r="AD84" s="89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</row>
    <row r="85" spans="1:130" s="44" customFormat="1" x14ac:dyDescent="0.25">
      <c r="A85" s="52">
        <v>274</v>
      </c>
      <c r="B85" s="44">
        <v>1601740</v>
      </c>
      <c r="C85" s="44" t="s">
        <v>107</v>
      </c>
      <c r="D85" s="46">
        <v>7.6335877862595422E-2</v>
      </c>
      <c r="E85" s="47">
        <v>7.3740844775878223E-2</v>
      </c>
      <c r="G85" s="44">
        <f>IFERROR(VLOOKUP(A85,'[1]Historical Fall Enrollment'!$A$8:$G$193,7,FALSE),0)</f>
        <v>143</v>
      </c>
      <c r="H85" s="48"/>
      <c r="I85" s="49"/>
      <c r="J85" s="49"/>
      <c r="L85" s="44">
        <f t="shared" si="6"/>
        <v>143</v>
      </c>
      <c r="M85" s="50">
        <f>IFERROR(VLOOKUP(A85,'[1]18-19 SF Pym JO'!$A$3:$AF$175,32,FALSE),0)</f>
        <v>1753693.45</v>
      </c>
      <c r="N85" s="51">
        <f t="shared" si="7"/>
        <v>12263.590559440559</v>
      </c>
      <c r="O85" s="52"/>
      <c r="P85" s="53">
        <f>IFERROR(VLOOKUP(A85,'[1]Historical Fall Enrollment'!$A$8:$E$193,5,FALSE),0)</f>
        <v>152</v>
      </c>
      <c r="Q85" s="50">
        <f>IFERROR(VLOOKUP(A85,'[1]20-21 SF pym AM'!$A$4:$AF$185,30,FALSE),0)</f>
        <v>1775012.86</v>
      </c>
      <c r="R85" s="50">
        <f t="shared" si="8"/>
        <v>11677.716184210527</v>
      </c>
      <c r="T85" s="77">
        <v>184</v>
      </c>
      <c r="U85" s="80">
        <v>1805247.29</v>
      </c>
      <c r="V85" s="81">
        <v>9811.1265760869574</v>
      </c>
      <c r="W85" s="43"/>
      <c r="X85" s="83">
        <v>188</v>
      </c>
      <c r="Y85" s="87">
        <v>2003824.4919</v>
      </c>
      <c r="Z85" s="90">
        <v>10658.640914361702</v>
      </c>
      <c r="AA85" s="89"/>
      <c r="AB85" s="89"/>
      <c r="AC85" s="89"/>
      <c r="AD85" s="89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</row>
    <row r="86" spans="1:130" s="44" customFormat="1" x14ac:dyDescent="0.25">
      <c r="A86" s="52">
        <v>302</v>
      </c>
      <c r="B86" s="44">
        <v>1602400</v>
      </c>
      <c r="C86" s="44" t="s">
        <v>108</v>
      </c>
      <c r="D86" s="46">
        <v>9.6774193548387094E-2</v>
      </c>
      <c r="E86" s="47">
        <v>9.6870342771982115E-2</v>
      </c>
      <c r="G86" s="44">
        <f>IFERROR(VLOOKUP(A86,'[1]Historical Fall Enrollment'!$A$8:$G$193,7,FALSE),0)</f>
        <v>146</v>
      </c>
      <c r="H86" s="48"/>
      <c r="I86" s="49"/>
      <c r="J86" s="49"/>
      <c r="L86" s="44">
        <f t="shared" si="6"/>
        <v>146</v>
      </c>
      <c r="M86" s="50">
        <f>IFERROR(VLOOKUP(A86,'[1]18-19 SF Pym JO'!$A$3:$AF$175,32,FALSE),0)</f>
        <v>1761953.22</v>
      </c>
      <c r="N86" s="51">
        <f t="shared" si="7"/>
        <v>12068.172739726027</v>
      </c>
      <c r="O86" s="52"/>
      <c r="P86" s="53">
        <f>IFERROR(VLOOKUP(A86,'[1]Historical Fall Enrollment'!$A$8:$E$193,5,FALSE),0)</f>
        <v>161</v>
      </c>
      <c r="Q86" s="50">
        <f>IFERROR(VLOOKUP(A86,'[1]20-21 SF pym AM'!$A$4:$AF$185,30,FALSE),0)</f>
        <v>1843319.53</v>
      </c>
      <c r="R86" s="50">
        <f t="shared" si="8"/>
        <v>11449.189627329193</v>
      </c>
      <c r="T86" s="77">
        <v>158</v>
      </c>
      <c r="U86" s="80">
        <v>1806269.99</v>
      </c>
      <c r="V86" s="81">
        <v>11432.088544303797</v>
      </c>
      <c r="W86" s="43"/>
      <c r="X86" s="83">
        <v>162</v>
      </c>
      <c r="Y86" s="87">
        <v>2004959.6889</v>
      </c>
      <c r="Z86" s="90">
        <v>12376.294375925925</v>
      </c>
      <c r="AA86" s="89"/>
      <c r="AB86" s="89"/>
      <c r="AC86" s="89"/>
      <c r="AD86" s="89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</row>
    <row r="87" spans="1:130" s="44" customFormat="1" x14ac:dyDescent="0.25">
      <c r="A87" s="52">
        <v>11</v>
      </c>
      <c r="B87" s="44">
        <v>1602060</v>
      </c>
      <c r="C87" s="44" t="s">
        <v>109</v>
      </c>
      <c r="D87" s="46">
        <v>0.17647058823529413</v>
      </c>
      <c r="E87" s="47">
        <v>0.17057881916251016</v>
      </c>
      <c r="G87" s="44">
        <f>IFERROR(VLOOKUP(A87,'[1]Historical Fall Enrollment'!$A$8:$G$193,7,FALSE),0)</f>
        <v>168</v>
      </c>
      <c r="H87" s="48"/>
      <c r="I87" s="49"/>
      <c r="J87" s="49"/>
      <c r="L87" s="44">
        <f t="shared" si="6"/>
        <v>168</v>
      </c>
      <c r="M87" s="50">
        <f>IFERROR(VLOOKUP(A87,'[1]18-19 SF Pym JO'!$A$3:$AF$175,32,FALSE),0)</f>
        <v>1750275.6300000001</v>
      </c>
      <c r="N87" s="51">
        <f t="shared" si="7"/>
        <v>10418.307321428572</v>
      </c>
      <c r="O87" s="52"/>
      <c r="P87" s="53">
        <f>IFERROR(VLOOKUP(A87,'[1]Historical Fall Enrollment'!$A$8:$E$193,5,FALSE),0)</f>
        <v>154</v>
      </c>
      <c r="Q87" s="50">
        <f>IFERROR(VLOOKUP(A87,'[1]20-21 SF pym AM'!$A$4:$AF$185,30,FALSE),0)</f>
        <v>1664395.4300000002</v>
      </c>
      <c r="R87" s="50">
        <f t="shared" si="8"/>
        <v>10807.762532467534</v>
      </c>
      <c r="T87" s="77">
        <v>152</v>
      </c>
      <c r="U87" s="80">
        <v>1506892.3399999999</v>
      </c>
      <c r="V87" s="81">
        <v>9913.7653947368417</v>
      </c>
      <c r="W87" s="43"/>
      <c r="X87" s="83">
        <v>156</v>
      </c>
      <c r="Y87" s="87">
        <v>1672650.4973999998</v>
      </c>
      <c r="Z87" s="90">
        <v>10722.118573076921</v>
      </c>
      <c r="AA87" s="89"/>
      <c r="AB87" s="89"/>
      <c r="AC87" s="89"/>
      <c r="AD87" s="89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</row>
    <row r="88" spans="1:130" s="44" customFormat="1" x14ac:dyDescent="0.25">
      <c r="A88" s="52">
        <v>121</v>
      </c>
      <c r="B88" s="44">
        <v>1600540</v>
      </c>
      <c r="C88" s="44" t="s">
        <v>110</v>
      </c>
      <c r="D88" s="46">
        <v>6.9306930693069313E-2</v>
      </c>
      <c r="E88" s="47">
        <v>6.9875222816399296E-2</v>
      </c>
      <c r="G88" s="44">
        <f>IFERROR(VLOOKUP(A88,'[1]Historical Fall Enrollment'!$A$8:$G$193,7,FALSE),0)</f>
        <v>170</v>
      </c>
      <c r="H88" s="48"/>
      <c r="I88" s="49"/>
      <c r="J88" s="49"/>
      <c r="L88" s="44">
        <f t="shared" si="6"/>
        <v>170</v>
      </c>
      <c r="M88" s="50">
        <f>IFERROR(VLOOKUP(A88,'[1]18-19 SF Pym JO'!$A$3:$AF$175,32,FALSE),0)</f>
        <v>1829240.8699999999</v>
      </c>
      <c r="N88" s="51">
        <f t="shared" si="7"/>
        <v>10760.240411764706</v>
      </c>
      <c r="O88" s="52"/>
      <c r="P88" s="53">
        <f>IFERROR(VLOOKUP(A88,'[1]Historical Fall Enrollment'!$A$8:$E$193,5,FALSE),0)</f>
        <v>188</v>
      </c>
      <c r="Q88" s="50">
        <f>IFERROR(VLOOKUP(A88,'[1]20-21 SF pym AM'!$A$4:$AF$185,30,FALSE),0)</f>
        <v>1843416.6800000002</v>
      </c>
      <c r="R88" s="50">
        <f t="shared" si="8"/>
        <v>9805.4078723404273</v>
      </c>
      <c r="T88" s="77">
        <v>179</v>
      </c>
      <c r="U88" s="80">
        <v>1795074.2999999998</v>
      </c>
      <c r="V88" s="81">
        <v>10028.348044692737</v>
      </c>
      <c r="W88" s="43"/>
      <c r="X88" s="83">
        <v>183</v>
      </c>
      <c r="Y88" s="87">
        <v>1992532.4729999998</v>
      </c>
      <c r="Z88" s="90">
        <v>10888.155590163933</v>
      </c>
      <c r="AA88" s="89"/>
      <c r="AB88" s="89"/>
      <c r="AC88" s="89"/>
      <c r="AD88" s="89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</row>
    <row r="89" spans="1:130" s="44" customFormat="1" x14ac:dyDescent="0.25">
      <c r="A89" s="52">
        <v>305</v>
      </c>
      <c r="B89" s="44">
        <v>1601440</v>
      </c>
      <c r="C89" s="44" t="s">
        <v>111</v>
      </c>
      <c r="D89" s="46">
        <v>0.10747663551401869</v>
      </c>
      <c r="E89" s="47">
        <v>0.10257464574898785</v>
      </c>
      <c r="G89" s="44">
        <f>IFERROR(VLOOKUP(A89,'[1]Historical Fall Enrollment'!$A$8:$G$193,7,FALSE),0)</f>
        <v>171</v>
      </c>
      <c r="H89" s="48"/>
      <c r="I89" s="49"/>
      <c r="J89" s="49"/>
      <c r="L89" s="44">
        <f t="shared" si="6"/>
        <v>171</v>
      </c>
      <c r="M89" s="50">
        <f>IFERROR(VLOOKUP(A89,'[1]18-19 SF Pym JO'!$A$3:$AF$175,32,FALSE),0)</f>
        <v>1913984.4399999997</v>
      </c>
      <c r="N89" s="51">
        <f t="shared" si="7"/>
        <v>11192.891461988302</v>
      </c>
      <c r="O89" s="52"/>
      <c r="P89" s="53">
        <f>IFERROR(VLOOKUP(A89,'[1]Historical Fall Enrollment'!$A$8:$E$193,5,FALSE),0)</f>
        <v>162</v>
      </c>
      <c r="Q89" s="50">
        <f>IFERROR(VLOOKUP(A89,'[1]20-21 SF pym AM'!$A$4:$AF$185,30,FALSE),0)</f>
        <v>1877171.06</v>
      </c>
      <c r="R89" s="50">
        <f t="shared" si="8"/>
        <v>11587.475679012347</v>
      </c>
      <c r="T89" s="77">
        <v>175</v>
      </c>
      <c r="U89" s="80">
        <v>1824283.94</v>
      </c>
      <c r="V89" s="81">
        <v>10424.479657142856</v>
      </c>
      <c r="W89" s="43"/>
      <c r="X89" s="83">
        <v>179</v>
      </c>
      <c r="Y89" s="87">
        <v>2024955.1734</v>
      </c>
      <c r="Z89" s="90">
        <v>11312.598734078212</v>
      </c>
      <c r="AA89" s="89"/>
      <c r="AB89" s="89"/>
      <c r="AC89" s="89"/>
      <c r="AD89" s="89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</row>
    <row r="90" spans="1:130" s="44" customFormat="1" x14ac:dyDescent="0.25">
      <c r="A90" s="52">
        <v>479</v>
      </c>
      <c r="B90" s="44">
        <f>VLOOKUP(A90,'[1]Bldg - SLDS Admin LEA'!$A$2:$B$68,2, FALSE)</f>
        <v>1600159</v>
      </c>
      <c r="C90" s="44" t="s">
        <v>112</v>
      </c>
      <c r="D90" s="46">
        <v>0</v>
      </c>
      <c r="E90" s="47">
        <v>0.19232749742533467</v>
      </c>
      <c r="G90" s="44">
        <f>IFERROR(VLOOKUP(A90,'[1]Historical Fall Enrollment'!$A$8:$G$193,7,FALSE),0)</f>
        <v>172</v>
      </c>
      <c r="H90" s="48"/>
      <c r="I90" s="49"/>
      <c r="J90" s="49"/>
      <c r="L90" s="44">
        <f t="shared" si="6"/>
        <v>172</v>
      </c>
      <c r="M90" s="50">
        <f>IFERROR(VLOOKUP(A90,'[1]18-19 SF Pym JO'!$A$3:$AF$175,32,FALSE),0)</f>
        <v>1427466.29</v>
      </c>
      <c r="N90" s="51">
        <f t="shared" si="7"/>
        <v>8299.2226162790703</v>
      </c>
      <c r="O90" s="52"/>
      <c r="P90" s="53">
        <f>IFERROR(VLOOKUP(A90,'[1]Historical Fall Enrollment'!$A$8:$E$193,5,FALSE),0)</f>
        <v>167</v>
      </c>
      <c r="Q90" s="50">
        <f>IFERROR(VLOOKUP(A90,'[1]20-21 SF pym AM'!$A$4:$AF$185,30,FALSE),0)</f>
        <v>1320558.4400000002</v>
      </c>
      <c r="R90" s="50">
        <f t="shared" si="8"/>
        <v>7907.5355688622767</v>
      </c>
      <c r="T90" s="77">
        <v>168</v>
      </c>
      <c r="U90" s="80">
        <v>1365354.5</v>
      </c>
      <c r="V90" s="81">
        <v>8127.1101190476193</v>
      </c>
      <c r="W90" s="43"/>
      <c r="X90" s="83">
        <v>172</v>
      </c>
      <c r="Y90" s="87">
        <v>1515543.4950000001</v>
      </c>
      <c r="Z90" s="90">
        <v>8811.2993895348845</v>
      </c>
      <c r="AA90" s="89"/>
      <c r="AB90" s="89"/>
      <c r="AC90" s="89"/>
      <c r="AD90" s="89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</row>
    <row r="91" spans="1:130" s="44" customFormat="1" x14ac:dyDescent="0.25">
      <c r="A91" s="52">
        <v>149</v>
      </c>
      <c r="B91" s="44">
        <v>1602430</v>
      </c>
      <c r="C91" s="44" t="s">
        <v>113</v>
      </c>
      <c r="D91" s="46">
        <v>9.7560975609756101E-2</v>
      </c>
      <c r="E91" s="47">
        <v>9.643201542912247E-2</v>
      </c>
      <c r="G91" s="44">
        <f>IFERROR(VLOOKUP(A91,'[1]Historical Fall Enrollment'!$A$8:$G$193,7,FALSE),0)</f>
        <v>172</v>
      </c>
      <c r="H91" s="48"/>
      <c r="I91" s="49"/>
      <c r="J91" s="49"/>
      <c r="L91" s="44">
        <f t="shared" si="6"/>
        <v>172</v>
      </c>
      <c r="M91" s="50">
        <f>IFERROR(VLOOKUP(A91,'[1]18-19 SF Pym JO'!$A$3:$AF$175,32,FALSE),0)</f>
        <v>1741476.49</v>
      </c>
      <c r="N91" s="51">
        <f t="shared" si="7"/>
        <v>10124.863313953489</v>
      </c>
      <c r="O91" s="52"/>
      <c r="P91" s="53">
        <f>IFERROR(VLOOKUP(A91,'[1]Historical Fall Enrollment'!$A$8:$E$193,5,FALSE),0)</f>
        <v>150</v>
      </c>
      <c r="Q91" s="50">
        <f>IFERROR(VLOOKUP(A91,'[1]20-21 SF pym AM'!$A$4:$AF$185,30,FALSE),0)</f>
        <v>1675628.08</v>
      </c>
      <c r="R91" s="50">
        <f t="shared" si="8"/>
        <v>11170.853866666666</v>
      </c>
      <c r="T91" s="77">
        <v>132</v>
      </c>
      <c r="U91" s="80">
        <v>1610768.56</v>
      </c>
      <c r="V91" s="81">
        <v>12202.792121212122</v>
      </c>
      <c r="W91" s="43"/>
      <c r="X91" s="83">
        <v>135</v>
      </c>
      <c r="Y91" s="87">
        <v>1787953.1016000002</v>
      </c>
      <c r="Z91" s="90">
        <v>13244.097048888891</v>
      </c>
      <c r="AA91" s="89"/>
      <c r="AB91" s="89"/>
      <c r="AC91" s="89"/>
      <c r="AD91" s="89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</row>
    <row r="92" spans="1:130" s="44" customFormat="1" x14ac:dyDescent="0.25">
      <c r="A92" s="52">
        <v>382</v>
      </c>
      <c r="B92" s="44">
        <v>1602820</v>
      </c>
      <c r="C92" s="44" t="s">
        <v>114</v>
      </c>
      <c r="D92" s="46">
        <v>0.12328767123287671</v>
      </c>
      <c r="E92" s="47">
        <v>0.12328767123287671</v>
      </c>
      <c r="G92" s="44">
        <f>IFERROR(VLOOKUP(A92,'[1]Historical Fall Enrollment'!$A$8:$G$193,7,FALSE),0)</f>
        <v>178</v>
      </c>
      <c r="H92" s="48"/>
      <c r="I92" s="49"/>
      <c r="J92" s="49"/>
      <c r="L92" s="44">
        <f t="shared" si="6"/>
        <v>178</v>
      </c>
      <c r="M92" s="50">
        <f>IFERROR(VLOOKUP(A92,'[1]18-19 SF Pym JO'!$A$3:$AF$175,32,FALSE),0)</f>
        <v>1723908.8900000001</v>
      </c>
      <c r="N92" s="51">
        <f t="shared" si="7"/>
        <v>9684.8814044943829</v>
      </c>
      <c r="O92" s="52"/>
      <c r="P92" s="53">
        <f>IFERROR(VLOOKUP(A92,'[1]Historical Fall Enrollment'!$A$8:$E$193,5,FALSE),0)</f>
        <v>171</v>
      </c>
      <c r="Q92" s="50">
        <f>IFERROR(VLOOKUP(A92,'[1]20-21 SF pym AM'!$A$4:$AF$185,30,FALSE),0)</f>
        <v>1743235.07</v>
      </c>
      <c r="R92" s="50">
        <f t="shared" si="8"/>
        <v>10194.357134502925</v>
      </c>
      <c r="T92" s="77">
        <v>178</v>
      </c>
      <c r="U92" s="80">
        <v>1743814.52</v>
      </c>
      <c r="V92" s="81">
        <v>9796.7107865168546</v>
      </c>
      <c r="W92" s="43"/>
      <c r="X92" s="83">
        <v>182</v>
      </c>
      <c r="Y92" s="87">
        <v>1935634.1172</v>
      </c>
      <c r="Z92" s="90">
        <v>10635.352292307693</v>
      </c>
      <c r="AA92" s="89"/>
      <c r="AB92" s="89"/>
      <c r="AC92" s="89"/>
      <c r="AD92" s="89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</row>
    <row r="93" spans="1:130" s="44" customFormat="1" x14ac:dyDescent="0.25">
      <c r="A93" s="52">
        <v>472</v>
      </c>
      <c r="B93" s="44">
        <f>VLOOKUP(A93,'[1]Bldg - SLDS Admin LEA'!$A$2:$B$68,2, FALSE)</f>
        <v>1600151</v>
      </c>
      <c r="C93" s="44" t="s">
        <v>115</v>
      </c>
      <c r="D93" s="46">
        <v>0</v>
      </c>
      <c r="E93" s="47">
        <v>8.6492905391814437E-2</v>
      </c>
      <c r="G93" s="44">
        <f>IFERROR(VLOOKUP(A93,'[1]Historical Fall Enrollment'!$A$8:$G$193,7,FALSE),0)</f>
        <v>183</v>
      </c>
      <c r="H93" s="48"/>
      <c r="I93" s="49"/>
      <c r="J93" s="49"/>
      <c r="L93" s="44">
        <f t="shared" si="6"/>
        <v>183</v>
      </c>
      <c r="M93" s="50">
        <f>IFERROR(VLOOKUP(A93,'[1]18-19 SF Pym JO'!$A$3:$AF$175,32,FALSE),0)</f>
        <v>1224070.55</v>
      </c>
      <c r="N93" s="51">
        <f t="shared" si="7"/>
        <v>6688.910109289618</v>
      </c>
      <c r="O93" s="52"/>
      <c r="P93" s="53">
        <f>IFERROR(VLOOKUP(A93,'[1]Historical Fall Enrollment'!$A$8:$E$193,5,FALSE),0)</f>
        <v>191</v>
      </c>
      <c r="Q93" s="50">
        <f>IFERROR(VLOOKUP(A93,'[1]20-21 SF pym AM'!$A$4:$AF$185,30,FALSE),0)</f>
        <v>1253422.56</v>
      </c>
      <c r="R93" s="50">
        <f t="shared" si="8"/>
        <v>6562.4217801047125</v>
      </c>
      <c r="T93" s="77">
        <v>187</v>
      </c>
      <c r="U93" s="80">
        <v>1248356.6599999999</v>
      </c>
      <c r="V93" s="81">
        <v>6675.7040641711228</v>
      </c>
      <c r="W93" s="43"/>
      <c r="X93" s="83">
        <v>191</v>
      </c>
      <c r="Y93" s="87">
        <v>1385675.8925999999</v>
      </c>
      <c r="Z93" s="90">
        <v>7254.8476052356018</v>
      </c>
      <c r="AA93" s="89"/>
      <c r="AB93" s="89"/>
      <c r="AC93" s="89"/>
      <c r="AD93" s="89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</row>
    <row r="94" spans="1:130" s="44" customFormat="1" x14ac:dyDescent="0.25">
      <c r="A94" s="52">
        <v>496</v>
      </c>
      <c r="B94" s="44">
        <f>VLOOKUP(A94,'[1]Bldg - SLDS Admin LEA'!$A$2:$B$68,2, FALSE)</f>
        <v>1600177</v>
      </c>
      <c r="C94" s="44" t="s">
        <v>116</v>
      </c>
      <c r="D94" s="46">
        <v>0</v>
      </c>
      <c r="E94" s="47">
        <v>0.19099846359781875</v>
      </c>
      <c r="G94" s="44">
        <f>IFERROR(VLOOKUP(A94,'[1]Historical Fall Enrollment'!$A$8:$G$193,7,FALSE),0)</f>
        <v>184</v>
      </c>
      <c r="H94" s="48"/>
      <c r="I94" s="49"/>
      <c r="J94" s="49"/>
      <c r="L94" s="44">
        <f t="shared" si="6"/>
        <v>184</v>
      </c>
      <c r="M94" s="50">
        <f>IFERROR(VLOOKUP(A94,'[1]18-19 SF Pym JO'!$A$3:$AF$175,32,FALSE),0)</f>
        <v>986838.55999999994</v>
      </c>
      <c r="N94" s="51">
        <f t="shared" si="7"/>
        <v>5363.2530434782602</v>
      </c>
      <c r="O94" s="52"/>
      <c r="P94" s="53">
        <f>IFERROR(VLOOKUP(A94,'[1]Historical Fall Enrollment'!$A$8:$E$193,5,FALSE),0)</f>
        <v>414</v>
      </c>
      <c r="Q94" s="50">
        <f>IFERROR(VLOOKUP(A94,'[1]20-21 SF pym AM'!$A$4:$AF$185,30,FALSE),0)</f>
        <v>2253119.6699999995</v>
      </c>
      <c r="R94" s="50">
        <f t="shared" si="8"/>
        <v>5442.3180434782598</v>
      </c>
      <c r="T94" s="77">
        <v>436</v>
      </c>
      <c r="U94" s="80">
        <v>2575404.79</v>
      </c>
      <c r="V94" s="81">
        <v>5906.8917201834865</v>
      </c>
      <c r="W94" s="43"/>
      <c r="X94" s="83">
        <v>445</v>
      </c>
      <c r="Y94" s="87">
        <v>2858699.3169</v>
      </c>
      <c r="Z94" s="90">
        <v>6424.0434087640451</v>
      </c>
      <c r="AA94" s="89"/>
      <c r="AB94" s="89"/>
      <c r="AC94" s="89"/>
      <c r="AD94" s="89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</row>
    <row r="95" spans="1:130" s="44" customFormat="1" x14ac:dyDescent="0.25">
      <c r="A95" s="52">
        <v>316</v>
      </c>
      <c r="B95" s="44">
        <v>1602760</v>
      </c>
      <c r="C95" s="44" t="s">
        <v>117</v>
      </c>
      <c r="D95" s="46">
        <v>0.15942028985507245</v>
      </c>
      <c r="E95" s="47">
        <v>0.16449214365881032</v>
      </c>
      <c r="G95" s="44">
        <f>IFERROR(VLOOKUP(A95,'[1]Historical Fall Enrollment'!$A$8:$G$193,7,FALSE),0)</f>
        <v>192</v>
      </c>
      <c r="H95" s="48"/>
      <c r="I95" s="49"/>
      <c r="J95" s="49"/>
      <c r="L95" s="44">
        <f t="shared" si="6"/>
        <v>192</v>
      </c>
      <c r="M95" s="50">
        <f>IFERROR(VLOOKUP(A95,'[1]18-19 SF Pym JO'!$A$3:$AF$175,32,FALSE),0)</f>
        <v>1856546.62</v>
      </c>
      <c r="N95" s="51">
        <f t="shared" si="7"/>
        <v>9669.5136458333345</v>
      </c>
      <c r="O95" s="52"/>
      <c r="P95" s="53">
        <f>IFERROR(VLOOKUP(A95,'[1]Historical Fall Enrollment'!$A$8:$E$193,5,FALSE),0)</f>
        <v>187</v>
      </c>
      <c r="Q95" s="50">
        <f>IFERROR(VLOOKUP(A95,'[1]20-21 SF pym AM'!$A$4:$AF$185,30,FALSE),0)</f>
        <v>1892250.86</v>
      </c>
      <c r="R95" s="50">
        <f t="shared" si="8"/>
        <v>10118.988556149734</v>
      </c>
      <c r="T95" s="77">
        <v>193</v>
      </c>
      <c r="U95" s="80">
        <v>1808924.15</v>
      </c>
      <c r="V95" s="81">
        <v>9372.6639896373053</v>
      </c>
      <c r="W95" s="43"/>
      <c r="X95" s="83">
        <v>197</v>
      </c>
      <c r="Y95" s="87">
        <v>2007905.8064999999</v>
      </c>
      <c r="Z95" s="90">
        <v>10192.41526142132</v>
      </c>
      <c r="AA95" s="89"/>
      <c r="AB95" s="89"/>
      <c r="AC95" s="89"/>
      <c r="AD95" s="89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</row>
    <row r="96" spans="1:130" s="44" customFormat="1" x14ac:dyDescent="0.25">
      <c r="A96" s="52">
        <v>314</v>
      </c>
      <c r="B96" s="44">
        <v>1600900</v>
      </c>
      <c r="C96" s="44" t="s">
        <v>118</v>
      </c>
      <c r="D96" s="46">
        <v>0.10859728506787331</v>
      </c>
      <c r="E96" s="47">
        <v>0.10861731443035449</v>
      </c>
      <c r="G96" s="44">
        <f>IFERROR(VLOOKUP(A96,'[1]Historical Fall Enrollment'!$A$8:$G$193,7,FALSE),0)</f>
        <v>216</v>
      </c>
      <c r="H96" s="48"/>
      <c r="I96" s="49"/>
      <c r="J96" s="49"/>
      <c r="L96" s="44">
        <f t="shared" si="6"/>
        <v>216</v>
      </c>
      <c r="M96" s="50">
        <f>IFERROR(VLOOKUP(A96,'[1]18-19 SF Pym JO'!$A$3:$AF$175,32,FALSE),0)</f>
        <v>1944662.74</v>
      </c>
      <c r="N96" s="51">
        <f t="shared" si="7"/>
        <v>9003.0682407407403</v>
      </c>
      <c r="O96" s="52"/>
      <c r="P96" s="53">
        <f>IFERROR(VLOOKUP(A96,'[1]Historical Fall Enrollment'!$A$8:$E$193,5,FALSE),0)</f>
        <v>209</v>
      </c>
      <c r="Q96" s="50">
        <f>IFERROR(VLOOKUP(A96,'[1]20-21 SF pym AM'!$A$4:$AF$185,30,FALSE),0)</f>
        <v>1877905.8399999999</v>
      </c>
      <c r="R96" s="50">
        <f t="shared" si="8"/>
        <v>8985.1954066985636</v>
      </c>
      <c r="T96" s="77">
        <v>211</v>
      </c>
      <c r="U96" s="80">
        <v>1717728.46</v>
      </c>
      <c r="V96" s="81">
        <v>8140.8931753554498</v>
      </c>
      <c r="W96" s="43"/>
      <c r="X96" s="83">
        <v>216</v>
      </c>
      <c r="Y96" s="87">
        <v>1906678.5906</v>
      </c>
      <c r="Z96" s="90">
        <v>8827.2156972222219</v>
      </c>
      <c r="AA96" s="89"/>
      <c r="AB96" s="89"/>
      <c r="AC96" s="89"/>
      <c r="AD96" s="89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</row>
    <row r="97" spans="1:130" s="44" customFormat="1" x14ac:dyDescent="0.25">
      <c r="A97" s="52">
        <v>465</v>
      </c>
      <c r="B97" s="44">
        <f>VLOOKUP(A97,'[1]Bldg - SLDS Admin LEA'!$A$2:$B$68,2, FALSE)</f>
        <v>1600143</v>
      </c>
      <c r="C97" s="44" t="s">
        <v>119</v>
      </c>
      <c r="D97" s="46">
        <v>0</v>
      </c>
      <c r="E97" s="47">
        <v>0.1857954363866697</v>
      </c>
      <c r="G97" s="44">
        <f>IFERROR(VLOOKUP(A97,'[1]Historical Fall Enrollment'!$A$8:$G$193,7,FALSE),0)</f>
        <v>223</v>
      </c>
      <c r="H97" s="48"/>
      <c r="I97" s="49"/>
      <c r="J97" s="49"/>
      <c r="L97" s="44">
        <f t="shared" si="6"/>
        <v>223</v>
      </c>
      <c r="M97" s="50">
        <f>IFERROR(VLOOKUP(A97,'[1]18-19 SF Pym JO'!$A$3:$AF$175,32,FALSE),0)</f>
        <v>1692540.5699999998</v>
      </c>
      <c r="N97" s="51">
        <f t="shared" si="7"/>
        <v>7589.8680269058286</v>
      </c>
      <c r="O97" s="52"/>
      <c r="P97" s="53">
        <f>IFERROR(VLOOKUP(A97,'[1]Historical Fall Enrollment'!$A$8:$E$193,5,FALSE),0)</f>
        <v>225</v>
      </c>
      <c r="Q97" s="50">
        <f>IFERROR(VLOOKUP(A97,'[1]20-21 SF pym AM'!$A$4:$AF$185,30,FALSE),0)</f>
        <v>1628449.32</v>
      </c>
      <c r="R97" s="50">
        <f t="shared" si="8"/>
        <v>7237.5525333333335</v>
      </c>
      <c r="T97" s="77">
        <v>215</v>
      </c>
      <c r="U97" s="80">
        <v>1524707.49</v>
      </c>
      <c r="V97" s="81">
        <v>7091.6627441860464</v>
      </c>
      <c r="W97" s="43"/>
      <c r="X97" s="83">
        <v>220</v>
      </c>
      <c r="Y97" s="87">
        <v>1692425.3139</v>
      </c>
      <c r="Z97" s="90">
        <v>7692.8423359090903</v>
      </c>
      <c r="AA97" s="89"/>
      <c r="AB97" s="89"/>
      <c r="AC97" s="89"/>
      <c r="AD97" s="89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</row>
    <row r="98" spans="1:130" s="44" customFormat="1" x14ac:dyDescent="0.25">
      <c r="A98" s="52">
        <v>422</v>
      </c>
      <c r="B98" s="44">
        <v>1600630</v>
      </c>
      <c r="C98" s="44" t="s">
        <v>120</v>
      </c>
      <c r="D98" s="46">
        <v>0.1588235294117647</v>
      </c>
      <c r="E98" s="47">
        <v>0.15340846919794288</v>
      </c>
      <c r="G98" s="44">
        <f>IFERROR(VLOOKUP(A98,'[1]Historical Fall Enrollment'!$A$8:$G$193,7,FALSE),0)</f>
        <v>226</v>
      </c>
      <c r="H98" s="48"/>
      <c r="I98" s="49"/>
      <c r="J98" s="49"/>
      <c r="L98" s="44">
        <f t="shared" si="6"/>
        <v>226</v>
      </c>
      <c r="M98" s="50">
        <f>IFERROR(VLOOKUP(A98,'[1]18-19 SF Pym JO'!$A$3:$AF$175,32,FALSE),0)</f>
        <v>1933927.08</v>
      </c>
      <c r="N98" s="51">
        <f t="shared" si="7"/>
        <v>8557.1994690265492</v>
      </c>
      <c r="O98" s="52"/>
      <c r="P98" s="53">
        <f>IFERROR(VLOOKUP(A98,'[1]Historical Fall Enrollment'!$A$8:$E$193,5,FALSE),0)</f>
        <v>230</v>
      </c>
      <c r="Q98" s="50">
        <f>IFERROR(VLOOKUP(A98,'[1]20-21 SF pym AM'!$A$4:$AF$185,30,FALSE),0)</f>
        <v>1955762.59</v>
      </c>
      <c r="R98" s="50">
        <f t="shared" si="8"/>
        <v>8503.3156086956533</v>
      </c>
      <c r="T98" s="77">
        <v>221</v>
      </c>
      <c r="U98" s="80">
        <v>1812622.2999999998</v>
      </c>
      <c r="V98" s="81">
        <v>8201.9108597285067</v>
      </c>
      <c r="W98" s="43"/>
      <c r="X98" s="83">
        <v>226</v>
      </c>
      <c r="Y98" s="87">
        <v>2012010.7529999998</v>
      </c>
      <c r="Z98" s="90">
        <v>8902.7024469026546</v>
      </c>
      <c r="AA98" s="89"/>
      <c r="AB98" s="89"/>
      <c r="AC98" s="89"/>
      <c r="AD98" s="89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</row>
    <row r="99" spans="1:130" s="44" customFormat="1" x14ac:dyDescent="0.25">
      <c r="A99" s="52">
        <v>499</v>
      </c>
      <c r="B99" s="44">
        <f>VLOOKUP(A99,'[1]Bldg - SLDS Admin LEA'!$A$2:$B$68,2, FALSE)</f>
        <v>1600181</v>
      </c>
      <c r="C99" s="44" t="s">
        <v>121</v>
      </c>
      <c r="D99" s="46">
        <v>0</v>
      </c>
      <c r="E99" s="47">
        <v>0.17759127835907407</v>
      </c>
      <c r="G99" s="44">
        <f>IFERROR(VLOOKUP(A99,'[1]Historical Fall Enrollment'!$A$8:$G$193,7,FALSE),0)</f>
        <v>227</v>
      </c>
      <c r="H99" s="48"/>
      <c r="I99" s="49"/>
      <c r="J99" s="49"/>
      <c r="L99" s="44">
        <f t="shared" si="6"/>
        <v>227</v>
      </c>
      <c r="M99" s="50">
        <f>IFERROR(VLOOKUP(A99,'[1]18-19 SF Pym JO'!$A$3:$AF$175,32,FALSE),0)</f>
        <v>1151888.57</v>
      </c>
      <c r="N99" s="51">
        <f t="shared" si="7"/>
        <v>5074.398986784141</v>
      </c>
      <c r="O99" s="52"/>
      <c r="P99" s="53">
        <f>IFERROR(VLOOKUP(A99,'[1]Historical Fall Enrollment'!$A$8:$E$193,5,FALSE),0)</f>
        <v>329</v>
      </c>
      <c r="Q99" s="50">
        <f>IFERROR(VLOOKUP(A99,'[1]20-21 SF pym AM'!$A$4:$AF$185,30,FALSE),0)</f>
        <v>1781864.33</v>
      </c>
      <c r="R99" s="50">
        <f t="shared" si="8"/>
        <v>5416.0010030395142</v>
      </c>
      <c r="T99" s="77">
        <v>415</v>
      </c>
      <c r="U99" s="80">
        <v>2084064.54</v>
      </c>
      <c r="V99" s="81">
        <v>5021.8422650602406</v>
      </c>
      <c r="W99" s="43"/>
      <c r="X99" s="83">
        <v>424</v>
      </c>
      <c r="Y99" s="87">
        <v>2313311.6394000002</v>
      </c>
      <c r="Z99" s="90">
        <v>5455.9236778301893</v>
      </c>
      <c r="AA99" s="89"/>
      <c r="AB99" s="89"/>
      <c r="AC99" s="89"/>
      <c r="AD99" s="89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</row>
    <row r="100" spans="1:130" s="44" customFormat="1" x14ac:dyDescent="0.25">
      <c r="A100" s="52">
        <v>469</v>
      </c>
      <c r="B100" s="44">
        <f>VLOOKUP(A100,'[1]Bldg - SLDS Admin LEA'!$A$2:$B$68,2, FALSE)</f>
        <v>1600148</v>
      </c>
      <c r="C100" s="44" t="s">
        <v>122</v>
      </c>
      <c r="D100" s="46">
        <v>0</v>
      </c>
      <c r="E100" s="47">
        <v>0.1406</v>
      </c>
      <c r="G100" s="44">
        <f>IFERROR(VLOOKUP(A100,'[1]Historical Fall Enrollment'!$A$8:$G$193,7,FALSE),0)</f>
        <v>227</v>
      </c>
      <c r="H100" s="48"/>
      <c r="I100" s="49"/>
      <c r="J100" s="49"/>
      <c r="L100" s="44">
        <f t="shared" si="6"/>
        <v>227</v>
      </c>
      <c r="M100" s="50">
        <f>IFERROR(VLOOKUP(A100,'[1]18-19 SF Pym JO'!$A$3:$AF$175,32,FALSE),0)</f>
        <v>2561586.2400000002</v>
      </c>
      <c r="N100" s="51">
        <f t="shared" si="7"/>
        <v>11284.520881057269</v>
      </c>
      <c r="P100" s="53">
        <f>IFERROR(VLOOKUP(A100,'[1]Historical Fall Enrollment'!$A$8:$E$193,5,FALSE),0)</f>
        <v>312</v>
      </c>
      <c r="Q100" s="50">
        <f>IFERROR(VLOOKUP(A100,'[1]20-21 SF pym AM'!$A$4:$AF$185,30,FALSE),0)</f>
        <v>3026068.65</v>
      </c>
      <c r="R100" s="50">
        <f t="shared" si="8"/>
        <v>9698.9379807692312</v>
      </c>
      <c r="T100" s="77">
        <v>254</v>
      </c>
      <c r="U100" s="80">
        <v>2644098.19</v>
      </c>
      <c r="V100" s="81">
        <v>10409.835393700787</v>
      </c>
      <c r="W100" s="43"/>
      <c r="X100" s="83">
        <v>260</v>
      </c>
      <c r="Y100" s="87">
        <v>2934948.9909000001</v>
      </c>
      <c r="Z100" s="90">
        <v>11288.265349615385</v>
      </c>
      <c r="AA100" s="89"/>
      <c r="AB100" s="89"/>
      <c r="AC100" s="89"/>
      <c r="AD100" s="89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</row>
    <row r="101" spans="1:130" s="44" customFormat="1" x14ac:dyDescent="0.25">
      <c r="A101" s="52">
        <v>474</v>
      </c>
      <c r="B101" s="44">
        <f>VLOOKUP(A101,'[1]Bldg - SLDS Admin LEA'!$A$2:$B$68,2, FALSE)</f>
        <v>1600154</v>
      </c>
      <c r="C101" s="44" t="s">
        <v>123</v>
      </c>
      <c r="D101" s="46">
        <v>0</v>
      </c>
      <c r="E101" s="47">
        <v>0.14601063766082262</v>
      </c>
      <c r="G101" s="44">
        <f>IFERROR(VLOOKUP(A101,'[1]Historical Fall Enrollment'!$A$8:$G$193,7,FALSE),0)</f>
        <v>232</v>
      </c>
      <c r="H101" s="48"/>
      <c r="I101" s="49"/>
      <c r="J101" s="49"/>
      <c r="L101" s="44">
        <f t="shared" si="6"/>
        <v>232</v>
      </c>
      <c r="M101" s="50">
        <f>IFERROR(VLOOKUP(A101,'[1]18-19 SF Pym JO'!$A$3:$AF$175,32,FALSE),0)</f>
        <v>1384805.47</v>
      </c>
      <c r="N101" s="51">
        <f t="shared" si="7"/>
        <v>5968.9890948275861</v>
      </c>
      <c r="O101" s="52"/>
      <c r="P101" s="53">
        <f>IFERROR(VLOOKUP(A101,'[1]Historical Fall Enrollment'!$A$8:$E$193,5,FALSE),0)</f>
        <v>213</v>
      </c>
      <c r="Q101" s="50">
        <f>IFERROR(VLOOKUP(A101,'[1]20-21 SF pym AM'!$A$4:$AF$185,30,FALSE),0)</f>
        <v>1310879.24</v>
      </c>
      <c r="R101" s="50">
        <f t="shared" si="8"/>
        <v>6154.3626291079809</v>
      </c>
      <c r="T101" s="77">
        <v>149</v>
      </c>
      <c r="U101" s="80">
        <v>1036383.46</v>
      </c>
      <c r="V101" s="81">
        <v>6955.5936912751677</v>
      </c>
      <c r="W101" s="43"/>
      <c r="X101" s="83">
        <v>152</v>
      </c>
      <c r="Y101" s="87">
        <v>1150385.6406</v>
      </c>
      <c r="Z101" s="90">
        <v>7568.3265828947369</v>
      </c>
      <c r="AA101" s="89"/>
      <c r="AB101" s="89"/>
      <c r="AC101" s="89"/>
      <c r="AD101" s="89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</row>
    <row r="102" spans="1:130" s="44" customFormat="1" x14ac:dyDescent="0.25">
      <c r="A102" s="52">
        <v>283</v>
      </c>
      <c r="B102" s="44">
        <v>1601680</v>
      </c>
      <c r="C102" s="44" t="s">
        <v>124</v>
      </c>
      <c r="D102" s="46">
        <v>9.7674418604651161E-2</v>
      </c>
      <c r="E102" s="47">
        <v>9.7777573275663734E-2</v>
      </c>
      <c r="G102" s="44">
        <f>IFERROR(VLOOKUP(A102,'[1]Historical Fall Enrollment'!$A$8:$G$193,7,FALSE),0)</f>
        <v>238</v>
      </c>
      <c r="H102" s="48"/>
      <c r="I102" s="49"/>
      <c r="J102" s="49"/>
      <c r="L102" s="44">
        <f t="shared" si="6"/>
        <v>238</v>
      </c>
      <c r="M102" s="50">
        <f>IFERROR(VLOOKUP(A102,'[1]18-19 SF Pym JO'!$A$3:$AF$175,32,FALSE),0)</f>
        <v>2138232.1</v>
      </c>
      <c r="N102" s="51">
        <f t="shared" si="7"/>
        <v>8984.168487394958</v>
      </c>
      <c r="O102" s="52"/>
      <c r="P102" s="53">
        <f>IFERROR(VLOOKUP(A102,'[1]Historical Fall Enrollment'!$A$8:$E$193,5,FALSE),0)</f>
        <v>246</v>
      </c>
      <c r="Q102" s="50">
        <f>IFERROR(VLOOKUP(A102,'[1]20-21 SF pym AM'!$A$4:$AF$185,30,FALSE),0)</f>
        <v>2286639.12</v>
      </c>
      <c r="R102" s="50">
        <f t="shared" si="8"/>
        <v>9295.2809756097558</v>
      </c>
      <c r="T102" s="77">
        <v>254</v>
      </c>
      <c r="U102" s="80">
        <v>2238212.1900000004</v>
      </c>
      <c r="V102" s="81">
        <v>8811.8590157480339</v>
      </c>
      <c r="W102" s="43"/>
      <c r="X102" s="83">
        <v>260</v>
      </c>
      <c r="Y102" s="87">
        <v>2484415.5309000006</v>
      </c>
      <c r="Z102" s="90">
        <v>9555.4443496153872</v>
      </c>
      <c r="AA102" s="89"/>
      <c r="AB102" s="89"/>
      <c r="AC102" s="89"/>
      <c r="AD102" s="89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</row>
    <row r="103" spans="1:130" s="44" customFormat="1" x14ac:dyDescent="0.25">
      <c r="A103" s="52">
        <v>182</v>
      </c>
      <c r="B103" s="44">
        <v>1601900</v>
      </c>
      <c r="C103" s="44" t="s">
        <v>125</v>
      </c>
      <c r="D103" s="46">
        <v>8.6486486486486491E-2</v>
      </c>
      <c r="E103" s="47">
        <v>8.6705202312138727E-2</v>
      </c>
      <c r="G103" s="44">
        <f>IFERROR(VLOOKUP(A103,'[1]Historical Fall Enrollment'!$A$8:$G$193,7,FALSE),0)</f>
        <v>241</v>
      </c>
      <c r="H103" s="48"/>
      <c r="I103" s="49"/>
      <c r="J103" s="49"/>
      <c r="L103" s="44">
        <f t="shared" si="6"/>
        <v>241</v>
      </c>
      <c r="M103" s="50">
        <f>IFERROR(VLOOKUP(A103,'[1]18-19 SF Pym JO'!$A$3:$AF$175,32,FALSE),0)</f>
        <v>2065853.6600000004</v>
      </c>
      <c r="N103" s="51">
        <f t="shared" si="7"/>
        <v>8572.006887966807</v>
      </c>
      <c r="O103" s="52"/>
      <c r="P103" s="53">
        <f>IFERROR(VLOOKUP(A103,'[1]Historical Fall Enrollment'!$A$8:$E$193,5,FALSE),0)</f>
        <v>216</v>
      </c>
      <c r="Q103" s="50">
        <f>IFERROR(VLOOKUP(A103,'[1]20-21 SF pym AM'!$A$4:$AF$185,30,FALSE),0)</f>
        <v>2020260.94</v>
      </c>
      <c r="R103" s="50">
        <f t="shared" si="8"/>
        <v>9353.0599074074071</v>
      </c>
      <c r="T103" s="77">
        <v>242</v>
      </c>
      <c r="U103" s="80">
        <v>1929911.39</v>
      </c>
      <c r="V103" s="81">
        <v>7974.8404545454541</v>
      </c>
      <c r="W103" s="43"/>
      <c r="X103" s="83">
        <v>247</v>
      </c>
      <c r="Y103" s="87">
        <v>2142201.6428999999</v>
      </c>
      <c r="Z103" s="90">
        <v>8672.8811453441285</v>
      </c>
      <c r="AA103" s="89"/>
      <c r="AB103" s="89"/>
      <c r="AC103" s="89"/>
      <c r="AD103" s="89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</row>
    <row r="104" spans="1:130" s="44" customFormat="1" x14ac:dyDescent="0.25">
      <c r="A104" s="52">
        <v>288</v>
      </c>
      <c r="B104" s="44">
        <v>1600010</v>
      </c>
      <c r="C104" s="44" t="s">
        <v>126</v>
      </c>
      <c r="D104" s="46">
        <v>0.14423076923076922</v>
      </c>
      <c r="E104" s="47">
        <v>0.14443277310924368</v>
      </c>
      <c r="G104" s="44">
        <f>IFERROR(VLOOKUP(A104,'[1]Historical Fall Enrollment'!$A$8:$G$193,7,FALSE),0)</f>
        <v>241</v>
      </c>
      <c r="H104" s="48"/>
      <c r="I104" s="49"/>
      <c r="J104" s="49"/>
      <c r="L104" s="44">
        <f t="shared" si="6"/>
        <v>241</v>
      </c>
      <c r="M104" s="50">
        <f>IFERROR(VLOOKUP(A104,'[1]18-19 SF Pym JO'!$A$3:$AF$175,32,FALSE),0)</f>
        <v>2393782.9700000002</v>
      </c>
      <c r="N104" s="51">
        <f t="shared" si="7"/>
        <v>9932.7094190871376</v>
      </c>
      <c r="O104" s="52"/>
      <c r="P104" s="53">
        <f>IFERROR(VLOOKUP(A104,'[1]Historical Fall Enrollment'!$A$8:$E$193,5,FALSE),0)</f>
        <v>218</v>
      </c>
      <c r="Q104" s="50">
        <f>IFERROR(VLOOKUP(A104,'[1]20-21 SF pym AM'!$A$4:$AF$185,30,FALSE),0)</f>
        <v>2213430.34</v>
      </c>
      <c r="R104" s="50">
        <f t="shared" si="8"/>
        <v>10153.350183486238</v>
      </c>
      <c r="T104" s="77">
        <v>196</v>
      </c>
      <c r="U104" s="80">
        <v>2088154.5100000002</v>
      </c>
      <c r="V104" s="81">
        <v>10653.849540816327</v>
      </c>
      <c r="W104" s="43"/>
      <c r="X104" s="83">
        <v>200</v>
      </c>
      <c r="Y104" s="87">
        <v>2317851.5061000003</v>
      </c>
      <c r="Z104" s="90">
        <v>11589.257530500001</v>
      </c>
      <c r="AA104" s="89"/>
      <c r="AB104" s="89"/>
      <c r="AC104" s="89"/>
      <c r="AD104" s="89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</row>
    <row r="105" spans="1:130" s="44" customFormat="1" x14ac:dyDescent="0.25">
      <c r="A105" s="52">
        <v>73</v>
      </c>
      <c r="B105" s="44">
        <v>1601500</v>
      </c>
      <c r="C105" s="44" t="s">
        <v>127</v>
      </c>
      <c r="D105" s="46">
        <v>0.15714285714285714</v>
      </c>
      <c r="E105" s="47">
        <v>0.16086900940804952</v>
      </c>
      <c r="G105" s="44">
        <f>IFERROR(VLOOKUP(A105,'[1]Historical Fall Enrollment'!$A$8:$G$193,7,FALSE),0)</f>
        <v>243</v>
      </c>
      <c r="H105" s="48"/>
      <c r="I105" s="49"/>
      <c r="J105" s="49"/>
      <c r="L105" s="44">
        <f t="shared" si="6"/>
        <v>243</v>
      </c>
      <c r="M105" s="50">
        <f>IFERROR(VLOOKUP(A105,'[1]18-19 SF Pym JO'!$A$3:$AF$175,32,FALSE),0)</f>
        <v>2131317.3299999996</v>
      </c>
      <c r="N105" s="51">
        <f t="shared" si="7"/>
        <v>8770.8532098765409</v>
      </c>
      <c r="O105" s="52"/>
      <c r="P105" s="53">
        <f>IFERROR(VLOOKUP(A105,'[1]Historical Fall Enrollment'!$A$8:$E$193,5,FALSE),0)</f>
        <v>233</v>
      </c>
      <c r="Q105" s="50">
        <f>IFERROR(VLOOKUP(A105,'[1]20-21 SF pym AM'!$A$4:$AF$185,30,FALSE),0)</f>
        <v>2073076.8900000001</v>
      </c>
      <c r="R105" s="50">
        <f t="shared" si="8"/>
        <v>8897.3257081545071</v>
      </c>
      <c r="T105" s="77">
        <v>257</v>
      </c>
      <c r="U105" s="80">
        <v>2021039.07</v>
      </c>
      <c r="V105" s="81">
        <v>7863.9652529182886</v>
      </c>
      <c r="W105" s="43"/>
      <c r="X105" s="83">
        <v>263</v>
      </c>
      <c r="Y105" s="87">
        <v>2243353.3677000003</v>
      </c>
      <c r="Z105" s="90">
        <v>8529.8607136882147</v>
      </c>
      <c r="AA105" s="89"/>
      <c r="AB105" s="89"/>
      <c r="AC105" s="89"/>
      <c r="AD105" s="89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</row>
    <row r="106" spans="1:130" s="44" customFormat="1" x14ac:dyDescent="0.25">
      <c r="A106" s="52">
        <v>454</v>
      </c>
      <c r="B106" s="44">
        <f>VLOOKUP(A106,'[1]Bldg - SLDS Admin LEA'!$A$2:$B$68,2, FALSE)</f>
        <v>1600006</v>
      </c>
      <c r="C106" s="44" t="s">
        <v>128</v>
      </c>
      <c r="D106" s="46">
        <v>0</v>
      </c>
      <c r="E106" s="47">
        <v>0.11933933992624007</v>
      </c>
      <c r="G106" s="44">
        <f>IFERROR(VLOOKUP(A106,'[1]Historical Fall Enrollment'!$A$8:$G$193,7,FALSE),0)</f>
        <v>246</v>
      </c>
      <c r="H106" s="48"/>
      <c r="I106" s="49"/>
      <c r="J106" s="49"/>
      <c r="L106" s="44">
        <f t="shared" si="6"/>
        <v>246</v>
      </c>
      <c r="M106" s="50">
        <f>IFERROR(VLOOKUP(A106,'[1]18-19 SF Pym JO'!$A$3:$AF$175,32,FALSE),0)</f>
        <v>1625926.74</v>
      </c>
      <c r="N106" s="51">
        <f t="shared" si="7"/>
        <v>6609.4582926829271</v>
      </c>
      <c r="O106" s="52"/>
      <c r="P106" s="53">
        <f>IFERROR(VLOOKUP(A106,'[1]Historical Fall Enrollment'!$A$8:$E$193,5,FALSE),0)</f>
        <v>260</v>
      </c>
      <c r="Q106" s="50">
        <f>IFERROR(VLOOKUP(A106,'[1]20-21 SF pym AM'!$A$4:$AF$185,30,FALSE),0)</f>
        <v>1671967.32</v>
      </c>
      <c r="R106" s="50">
        <f t="shared" si="8"/>
        <v>6430.6435384615388</v>
      </c>
      <c r="T106" s="77">
        <v>242</v>
      </c>
      <c r="U106" s="80">
        <v>1548842.71</v>
      </c>
      <c r="V106" s="81">
        <v>6400.1764876033058</v>
      </c>
      <c r="W106" s="43"/>
      <c r="X106" s="83">
        <v>247</v>
      </c>
      <c r="Y106" s="87">
        <v>1719215.4080999999</v>
      </c>
      <c r="Z106" s="90">
        <v>6960.3862676113358</v>
      </c>
      <c r="AA106" s="89"/>
      <c r="AB106" s="89"/>
      <c r="AC106" s="89"/>
      <c r="AD106" s="89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</row>
    <row r="107" spans="1:130" s="44" customFormat="1" x14ac:dyDescent="0.25">
      <c r="A107" s="52">
        <v>513</v>
      </c>
      <c r="B107" s="44">
        <f>VLOOKUP(A107,'[1]Bldg - SLDS Admin LEA'!$A$2:$B$68,2, FALSE)</f>
        <v>1600182</v>
      </c>
      <c r="C107" s="44" t="s">
        <v>129</v>
      </c>
      <c r="D107" s="46">
        <v>0</v>
      </c>
      <c r="E107" s="47">
        <v>0.11079514237349984</v>
      </c>
      <c r="G107" s="44">
        <f>IFERROR(VLOOKUP(A107,'[1]Historical Fall Enrollment'!$A$8:$G$193,7,FALSE),0)</f>
        <v>255</v>
      </c>
      <c r="H107" s="48"/>
      <c r="I107" s="49"/>
      <c r="J107" s="49"/>
      <c r="L107" s="44">
        <f t="shared" si="6"/>
        <v>255</v>
      </c>
      <c r="M107" s="50">
        <f>IFERROR(VLOOKUP(A107,'[1]18-19 SF Pym JO'!$A$3:$AF$175,32,FALSE),0)</f>
        <v>1559716.98</v>
      </c>
      <c r="N107" s="51">
        <f t="shared" si="7"/>
        <v>6116.5371764705878</v>
      </c>
      <c r="O107" s="52"/>
      <c r="P107" s="53">
        <f>IFERROR(VLOOKUP(A107,'[1]Historical Fall Enrollment'!$A$8:$E$193,5,FALSE),0)</f>
        <v>201</v>
      </c>
      <c r="Q107" s="50">
        <f>IFERROR(VLOOKUP(A107,'[1]20-21 SF pym AM'!$A$4:$AF$185,30,FALSE),0)</f>
        <v>1518886.5</v>
      </c>
      <c r="R107" s="50">
        <f t="shared" si="8"/>
        <v>7556.6492537313434</v>
      </c>
      <c r="T107" s="77">
        <v>230</v>
      </c>
      <c r="U107" s="80">
        <v>1715302.04</v>
      </c>
      <c r="V107" s="81">
        <v>7457.8349565217395</v>
      </c>
      <c r="W107" s="43"/>
      <c r="X107" s="83">
        <v>235</v>
      </c>
      <c r="Y107" s="87">
        <v>1903985.2644</v>
      </c>
      <c r="Z107" s="90">
        <v>8102.0649548936171</v>
      </c>
      <c r="AA107" s="89"/>
      <c r="AB107" s="89"/>
      <c r="AC107" s="89"/>
      <c r="AD107" s="89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</row>
    <row r="108" spans="1:130" s="44" customFormat="1" x14ac:dyDescent="0.25">
      <c r="A108" s="52">
        <v>71</v>
      </c>
      <c r="B108" s="44">
        <v>1601170</v>
      </c>
      <c r="C108" s="44" t="s">
        <v>130</v>
      </c>
      <c r="D108" s="46">
        <v>0.13675213675213677</v>
      </c>
      <c r="E108" s="47">
        <v>0.13730776533130815</v>
      </c>
      <c r="G108" s="44">
        <f>IFERROR(VLOOKUP(A108,'[1]Historical Fall Enrollment'!$A$8:$G$193,7,FALSE),0)</f>
        <v>263</v>
      </c>
      <c r="H108" s="48"/>
      <c r="I108" s="49"/>
      <c r="J108" s="49"/>
      <c r="L108" s="44">
        <f t="shared" si="6"/>
        <v>263</v>
      </c>
      <c r="M108" s="50">
        <f>IFERROR(VLOOKUP(A108,'[1]18-19 SF Pym JO'!$A$3:$AF$175,32,FALSE),0)</f>
        <v>2377576.9000000004</v>
      </c>
      <c r="N108" s="51">
        <f t="shared" si="7"/>
        <v>9040.2163498098871</v>
      </c>
      <c r="O108" s="52"/>
      <c r="P108" s="53">
        <f>IFERROR(VLOOKUP(A108,'[1]Historical Fall Enrollment'!$A$8:$E$193,5,FALSE),0)</f>
        <v>322</v>
      </c>
      <c r="Q108" s="50">
        <f>IFERROR(VLOOKUP(A108,'[1]20-21 SF pym AM'!$A$4:$AF$185,30,FALSE),0)</f>
        <v>2500375.29</v>
      </c>
      <c r="R108" s="50">
        <f t="shared" si="8"/>
        <v>7765.1406521739127</v>
      </c>
      <c r="T108" s="77">
        <v>297</v>
      </c>
      <c r="U108" s="80">
        <v>2393767.52</v>
      </c>
      <c r="V108" s="81">
        <v>8059.8232996632996</v>
      </c>
      <c r="W108" s="43"/>
      <c r="X108" s="83">
        <v>303</v>
      </c>
      <c r="Y108" s="87">
        <v>2657081.9471999998</v>
      </c>
      <c r="Z108" s="90">
        <v>8769.2473504950485</v>
      </c>
      <c r="AA108" s="89"/>
      <c r="AB108" s="89"/>
      <c r="AC108" s="89"/>
      <c r="AD108" s="89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</row>
    <row r="109" spans="1:130" s="44" customFormat="1" x14ac:dyDescent="0.25">
      <c r="A109" s="52">
        <v>498</v>
      </c>
      <c r="B109" s="44">
        <f>VLOOKUP(A109,'[1]Bldg - SLDS Admin LEA'!$A$2:$B$68,2, FALSE)</f>
        <v>1600179</v>
      </c>
      <c r="C109" s="44" t="s">
        <v>131</v>
      </c>
      <c r="D109" s="46">
        <v>0</v>
      </c>
      <c r="E109" s="47">
        <v>0.12638138283538169</v>
      </c>
      <c r="G109" s="44">
        <f>IFERROR(VLOOKUP(A109,'[1]Historical Fall Enrollment'!$A$8:$G$193,7,FALSE),0)</f>
        <v>269</v>
      </c>
      <c r="H109" s="48"/>
      <c r="I109" s="49"/>
      <c r="J109" s="49"/>
      <c r="L109" s="44">
        <f t="shared" si="6"/>
        <v>269</v>
      </c>
      <c r="M109" s="50">
        <f>IFERROR(VLOOKUP(A109,'[1]18-19 SF Pym JO'!$A$3:$AF$175,32,FALSE),0)</f>
        <v>1374955.18</v>
      </c>
      <c r="N109" s="51">
        <f t="shared" si="7"/>
        <v>5111.3575464684009</v>
      </c>
      <c r="O109" s="52"/>
      <c r="P109" s="53">
        <f>IFERROR(VLOOKUP(A109,'[1]Historical Fall Enrollment'!$A$8:$E$193,5,FALSE),0)</f>
        <v>468</v>
      </c>
      <c r="Q109" s="50">
        <f>IFERROR(VLOOKUP(A109,'[1]20-21 SF pym AM'!$A$4:$AF$185,30,FALSE),0)</f>
        <v>2880056.3800000004</v>
      </c>
      <c r="R109" s="50">
        <f t="shared" si="8"/>
        <v>6153.9666239316248</v>
      </c>
      <c r="T109" s="77">
        <v>487</v>
      </c>
      <c r="U109" s="80">
        <v>3067776.79</v>
      </c>
      <c r="V109" s="81">
        <v>6299.3363244353186</v>
      </c>
      <c r="W109" s="43"/>
      <c r="X109" s="83">
        <v>497</v>
      </c>
      <c r="Y109" s="87">
        <v>3405232.2368999999</v>
      </c>
      <c r="Z109" s="90">
        <v>6851.5739173038228</v>
      </c>
      <c r="AA109" s="89"/>
      <c r="AB109" s="89"/>
      <c r="AC109" s="89"/>
      <c r="AD109" s="89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</row>
    <row r="110" spans="1:130" s="44" customFormat="1" x14ac:dyDescent="0.25">
      <c r="A110" s="52">
        <v>287</v>
      </c>
      <c r="B110" s="44">
        <v>1600009</v>
      </c>
      <c r="C110" s="44" t="s">
        <v>132</v>
      </c>
      <c r="D110" s="46">
        <v>6.5274151436031339E-2</v>
      </c>
      <c r="E110" s="47">
        <v>6.7382956727219015E-2</v>
      </c>
      <c r="G110" s="44">
        <f>IFERROR(VLOOKUP(A110,'[1]Historical Fall Enrollment'!$A$8:$G$193,7,FALSE),0)</f>
        <v>272</v>
      </c>
      <c r="H110" s="48"/>
      <c r="I110" s="49"/>
      <c r="J110" s="49"/>
      <c r="L110" s="44">
        <f t="shared" si="6"/>
        <v>272</v>
      </c>
      <c r="M110" s="50">
        <f>IFERROR(VLOOKUP(A110,'[1]18-19 SF Pym JO'!$A$3:$AF$175,32,FALSE),0)</f>
        <v>2301857.5499999998</v>
      </c>
      <c r="N110" s="51">
        <f t="shared" si="7"/>
        <v>8462.7115808823528</v>
      </c>
      <c r="O110" s="52"/>
      <c r="P110" s="53">
        <f>IFERROR(VLOOKUP(A110,'[1]Historical Fall Enrollment'!$A$8:$E$193,5,FALSE),0)</f>
        <v>272</v>
      </c>
      <c r="Q110" s="50">
        <f>IFERROR(VLOOKUP(A110,'[1]20-21 SF pym AM'!$A$4:$AF$185,30,FALSE),0)</f>
        <v>2362765.09</v>
      </c>
      <c r="R110" s="50">
        <f t="shared" si="8"/>
        <v>8686.6363602941165</v>
      </c>
      <c r="T110" s="77">
        <v>297</v>
      </c>
      <c r="U110" s="80">
        <v>2422306.23</v>
      </c>
      <c r="V110" s="81">
        <v>8155.9132323232325</v>
      </c>
      <c r="W110" s="43"/>
      <c r="X110" s="83">
        <v>303</v>
      </c>
      <c r="Y110" s="87">
        <v>2688759.9153</v>
      </c>
      <c r="Z110" s="90">
        <v>8873.7950999999994</v>
      </c>
      <c r="AA110" s="89"/>
      <c r="AB110" s="89"/>
      <c r="AC110" s="89"/>
      <c r="AD110" s="89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</row>
    <row r="111" spans="1:130" s="44" customFormat="1" x14ac:dyDescent="0.25">
      <c r="A111" s="52">
        <v>456</v>
      </c>
      <c r="B111" s="44">
        <f>VLOOKUP(A111,'[1]Bldg - SLDS Admin LEA'!$A$2:$B$68,2, FALSE)</f>
        <v>1600008</v>
      </c>
      <c r="C111" s="44" t="s">
        <v>133</v>
      </c>
      <c r="D111" s="46">
        <v>0</v>
      </c>
      <c r="E111" s="47">
        <v>3.9256922537679637E-2</v>
      </c>
      <c r="G111" s="44">
        <f>IFERROR(VLOOKUP(A111,'[1]Historical Fall Enrollment'!$A$8:$G$193,7,FALSE),0)</f>
        <v>273</v>
      </c>
      <c r="H111" s="48"/>
      <c r="I111" s="49"/>
      <c r="J111" s="49"/>
      <c r="L111" s="44">
        <f t="shared" si="6"/>
        <v>273</v>
      </c>
      <c r="M111" s="50">
        <f>IFERROR(VLOOKUP(A111,'[1]18-19 SF Pym JO'!$A$3:$AF$175,32,FALSE),0)</f>
        <v>1892369.65</v>
      </c>
      <c r="N111" s="51">
        <f t="shared" si="7"/>
        <v>6931.7569597069596</v>
      </c>
      <c r="O111" s="52"/>
      <c r="P111" s="53">
        <f>IFERROR(VLOOKUP(A111,'[1]Historical Fall Enrollment'!$A$8:$E$193,5,FALSE),0)</f>
        <v>274</v>
      </c>
      <c r="Q111" s="50">
        <f>IFERROR(VLOOKUP(A111,'[1]20-21 SF pym AM'!$A$4:$AF$185,30,FALSE),0)</f>
        <v>1979197.24</v>
      </c>
      <c r="R111" s="50">
        <f t="shared" si="8"/>
        <v>7223.3475912408758</v>
      </c>
      <c r="T111" s="77">
        <v>276</v>
      </c>
      <c r="U111" s="80">
        <v>1919282.4</v>
      </c>
      <c r="V111" s="81">
        <v>6953.9217391304346</v>
      </c>
      <c r="W111" s="43"/>
      <c r="X111" s="83">
        <v>282</v>
      </c>
      <c r="Y111" s="87">
        <v>2130403.4639999997</v>
      </c>
      <c r="Z111" s="90">
        <v>7554.6222127659566</v>
      </c>
      <c r="AA111" s="89"/>
      <c r="AB111" s="89"/>
      <c r="AC111" s="89"/>
      <c r="AD111" s="89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</row>
    <row r="112" spans="1:130" s="44" customFormat="1" x14ac:dyDescent="0.25">
      <c r="A112" s="52">
        <v>497</v>
      </c>
      <c r="B112" s="44">
        <f>VLOOKUP(A112,'[1]Bldg - SLDS Admin LEA'!$A$2:$B$68,2, FALSE)</f>
        <v>1600183</v>
      </c>
      <c r="C112" s="44" t="s">
        <v>134</v>
      </c>
      <c r="D112" s="46">
        <v>0</v>
      </c>
      <c r="E112" s="47">
        <v>0.16245248004260388</v>
      </c>
      <c r="G112" s="44">
        <f>IFERROR(VLOOKUP(A112,'[1]Historical Fall Enrollment'!$A$8:$G$193,7,FALSE),0)</f>
        <v>273</v>
      </c>
      <c r="H112" s="48"/>
      <c r="I112" s="49"/>
      <c r="J112" s="49"/>
      <c r="L112" s="44">
        <f t="shared" si="6"/>
        <v>273</v>
      </c>
      <c r="M112" s="50">
        <f>IFERROR(VLOOKUP(A112,'[1]18-19 SF Pym JO'!$A$3:$AF$175,32,FALSE),0)</f>
        <v>1777830.78</v>
      </c>
      <c r="N112" s="51">
        <f t="shared" si="7"/>
        <v>6512.2006593406595</v>
      </c>
      <c r="O112" s="52"/>
      <c r="P112" s="53">
        <f>IFERROR(VLOOKUP(A112,'[1]Historical Fall Enrollment'!$A$8:$E$193,5,FALSE),0)</f>
        <v>297</v>
      </c>
      <c r="Q112" s="50">
        <f>IFERROR(VLOOKUP(A112,'[1]20-21 SF pym AM'!$A$4:$AF$185,30,FALSE),0)</f>
        <v>1834444.3</v>
      </c>
      <c r="R112" s="50">
        <f t="shared" si="8"/>
        <v>6176.5801346801345</v>
      </c>
      <c r="T112" s="77">
        <v>267</v>
      </c>
      <c r="U112" s="80">
        <v>1793365.26</v>
      </c>
      <c r="V112" s="81">
        <v>6716.723820224719</v>
      </c>
      <c r="W112" s="43"/>
      <c r="X112" s="83">
        <v>273</v>
      </c>
      <c r="Y112" s="87">
        <v>1990635.4386</v>
      </c>
      <c r="Z112" s="90">
        <v>7291.7049032967034</v>
      </c>
      <c r="AA112" s="89"/>
      <c r="AB112" s="89"/>
      <c r="AC112" s="89"/>
      <c r="AD112" s="89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</row>
    <row r="113" spans="1:130" s="44" customFormat="1" x14ac:dyDescent="0.25">
      <c r="A113" s="52">
        <v>511</v>
      </c>
      <c r="B113" s="44">
        <f>VLOOKUP(A113,'[1]Bldg - SLDS Admin LEA'!$A$2:$B$68,2, FALSE)</f>
        <v>1600178</v>
      </c>
      <c r="C113" s="44" t="s">
        <v>135</v>
      </c>
      <c r="D113" s="46">
        <v>0</v>
      </c>
      <c r="E113" s="47">
        <v>7.1411911348820092E-2</v>
      </c>
      <c r="G113" s="44">
        <f>IFERROR(VLOOKUP(A113,'[1]Historical Fall Enrollment'!$A$8:$G$193,7,FALSE),0)</f>
        <v>274</v>
      </c>
      <c r="H113" s="48"/>
      <c r="I113" s="49"/>
      <c r="J113" s="49"/>
      <c r="L113" s="44">
        <f t="shared" si="6"/>
        <v>274</v>
      </c>
      <c r="M113" s="50">
        <f>IFERROR(VLOOKUP(A113,'[1]18-19 SF Pym JO'!$A$3:$AF$175,32,FALSE),0)</f>
        <v>1356248.41</v>
      </c>
      <c r="N113" s="51">
        <f t="shared" si="7"/>
        <v>4949.8117153284666</v>
      </c>
      <c r="O113" s="52"/>
      <c r="P113" s="53">
        <f>IFERROR(VLOOKUP(A113,'[1]Historical Fall Enrollment'!$A$8:$E$193,5,FALSE),0)</f>
        <v>313</v>
      </c>
      <c r="Q113" s="50">
        <f>IFERROR(VLOOKUP(A113,'[1]20-21 SF pym AM'!$A$4:$AF$185,30,FALSE),0)</f>
        <v>1849688.02</v>
      </c>
      <c r="R113" s="50">
        <f t="shared" si="8"/>
        <v>5909.5463897763575</v>
      </c>
      <c r="T113" s="77">
        <v>356</v>
      </c>
      <c r="U113" s="80">
        <v>1890826.37</v>
      </c>
      <c r="V113" s="81">
        <v>5311.310028089888</v>
      </c>
      <c r="W113" s="43"/>
      <c r="X113" s="83">
        <v>364</v>
      </c>
      <c r="Y113" s="87">
        <v>2098817.2707000002</v>
      </c>
      <c r="Z113" s="90">
        <v>5765.9815129120889</v>
      </c>
      <c r="AA113" s="89"/>
      <c r="AB113" s="89"/>
      <c r="AC113" s="89"/>
      <c r="AD113" s="89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</row>
    <row r="114" spans="1:130" s="44" customFormat="1" x14ac:dyDescent="0.25">
      <c r="A114" s="52">
        <v>470</v>
      </c>
      <c r="B114" s="44">
        <f>VLOOKUP(A114,'[1]Bldg - SLDS Admin LEA'!$A$2:$B$68,2, FALSE)</f>
        <v>1600149</v>
      </c>
      <c r="C114" s="44" t="s">
        <v>136</v>
      </c>
      <c r="D114" s="46">
        <v>0</v>
      </c>
      <c r="E114" s="47">
        <v>0.19109999999999999</v>
      </c>
      <c r="G114" s="44">
        <f>IFERROR(VLOOKUP(A114,'[1]Historical Fall Enrollment'!$A$8:$G$193,7,FALSE),0)</f>
        <v>275</v>
      </c>
      <c r="H114" s="48"/>
      <c r="I114" s="49"/>
      <c r="J114" s="49"/>
      <c r="L114" s="44">
        <f t="shared" si="6"/>
        <v>275</v>
      </c>
      <c r="M114" s="50">
        <f>IFERROR(VLOOKUP(A114,'[1]18-19 SF Pym JO'!$A$3:$AF$175,32,FALSE),0)</f>
        <v>2018751</v>
      </c>
      <c r="N114" s="51">
        <f t="shared" si="7"/>
        <v>7340.9127272727274</v>
      </c>
      <c r="P114" s="53">
        <f>IFERROR(VLOOKUP(A114,'[1]Historical Fall Enrollment'!$A$8:$E$193,5,FALSE),0)</f>
        <v>349</v>
      </c>
      <c r="Q114" s="50">
        <f>IFERROR(VLOOKUP(A114,'[1]20-21 SF pym AM'!$A$4:$AF$185,30,FALSE),0)</f>
        <v>2906407.15</v>
      </c>
      <c r="R114" s="50">
        <f t="shared" si="8"/>
        <v>8327.8141833810878</v>
      </c>
      <c r="T114" s="77">
        <v>284</v>
      </c>
      <c r="U114" s="80">
        <v>3300048.23</v>
      </c>
      <c r="V114" s="81">
        <v>11619.888133802817</v>
      </c>
      <c r="W114" s="43"/>
      <c r="X114" s="83">
        <v>290</v>
      </c>
      <c r="Y114" s="87">
        <v>3663053.5353000001</v>
      </c>
      <c r="Z114" s="90">
        <v>12631.219087241379</v>
      </c>
      <c r="AA114" s="89"/>
      <c r="AB114" s="89"/>
      <c r="AC114" s="89"/>
      <c r="AD114" s="89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</row>
    <row r="115" spans="1:130" s="44" customFormat="1" x14ac:dyDescent="0.25">
      <c r="A115" s="52">
        <v>13</v>
      </c>
      <c r="B115" s="44">
        <v>1600840</v>
      </c>
      <c r="C115" s="44" t="s">
        <v>137</v>
      </c>
      <c r="D115" s="46">
        <v>0.20072992700729927</v>
      </c>
      <c r="E115" s="47">
        <v>0.20132841328413284</v>
      </c>
      <c r="G115" s="44">
        <f>IFERROR(VLOOKUP(A115,'[1]Historical Fall Enrollment'!$A$8:$G$193,7,FALSE),0)</f>
        <v>280</v>
      </c>
      <c r="H115" s="48"/>
      <c r="I115" s="49"/>
      <c r="J115" s="49"/>
      <c r="L115" s="44">
        <f t="shared" si="6"/>
        <v>280</v>
      </c>
      <c r="M115" s="50">
        <f>IFERROR(VLOOKUP(A115,'[1]18-19 SF Pym JO'!$A$3:$AF$175,32,FALSE),0)</f>
        <v>2303367.0900000003</v>
      </c>
      <c r="N115" s="51">
        <f t="shared" si="7"/>
        <v>8226.3110357142868</v>
      </c>
      <c r="O115" s="52"/>
      <c r="P115" s="53">
        <f>IFERROR(VLOOKUP(A115,'[1]Historical Fall Enrollment'!$A$8:$E$193,5,FALSE),0)</f>
        <v>289</v>
      </c>
      <c r="Q115" s="50">
        <f>IFERROR(VLOOKUP(A115,'[1]20-21 SF pym AM'!$A$4:$AF$185,30,FALSE),0)</f>
        <v>2339301.9099999997</v>
      </c>
      <c r="R115" s="50">
        <f t="shared" si="8"/>
        <v>8094.470276816608</v>
      </c>
      <c r="T115" s="77">
        <v>328</v>
      </c>
      <c r="U115" s="80">
        <v>2432681.7200000002</v>
      </c>
      <c r="V115" s="81">
        <v>7416.7125609756104</v>
      </c>
      <c r="W115" s="43"/>
      <c r="X115" s="83">
        <v>335</v>
      </c>
      <c r="Y115" s="87">
        <v>2700276.7092000004</v>
      </c>
      <c r="Z115" s="90">
        <v>8060.5274901492548</v>
      </c>
      <c r="AA115" s="89"/>
      <c r="AB115" s="89"/>
      <c r="AC115" s="89"/>
      <c r="AD115" s="89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</row>
    <row r="116" spans="1:130" s="44" customFormat="1" x14ac:dyDescent="0.25">
      <c r="A116" s="52">
        <v>468</v>
      </c>
      <c r="B116" s="44">
        <f>VLOOKUP(A116,'[1]Bldg - SLDS Admin LEA'!$A$2:$B$68,2, FALSE)</f>
        <v>1600145</v>
      </c>
      <c r="C116" s="44" t="s">
        <v>138</v>
      </c>
      <c r="D116" s="46">
        <v>0</v>
      </c>
      <c r="E116" s="47">
        <v>0.1582553388837592</v>
      </c>
      <c r="G116" s="44">
        <f>IFERROR(VLOOKUP(A116,'[1]Historical Fall Enrollment'!$A$8:$G$193,7,FALSE),0)</f>
        <v>280</v>
      </c>
      <c r="H116" s="48"/>
      <c r="I116" s="49"/>
      <c r="J116" s="49"/>
      <c r="L116" s="44">
        <f t="shared" si="6"/>
        <v>280</v>
      </c>
      <c r="M116" s="50">
        <f>IFERROR(VLOOKUP(A116,'[1]18-19 SF Pym JO'!$A$3:$AF$175,32,FALSE),0)</f>
        <v>1931338.37</v>
      </c>
      <c r="N116" s="51">
        <f t="shared" si="7"/>
        <v>6897.637035714286</v>
      </c>
      <c r="O116" s="52"/>
      <c r="P116" s="53">
        <f>IFERROR(VLOOKUP(A116,'[1]Historical Fall Enrollment'!$A$8:$E$193,5,FALSE),0)</f>
        <v>314</v>
      </c>
      <c r="Q116" s="50">
        <f>IFERROR(VLOOKUP(A116,'[1]20-21 SF pym AM'!$A$4:$AF$185,30,FALSE),0)</f>
        <v>2020889.41</v>
      </c>
      <c r="R116" s="50">
        <f t="shared" si="8"/>
        <v>6435.9535350318465</v>
      </c>
      <c r="T116" s="77">
        <v>292</v>
      </c>
      <c r="U116" s="80">
        <v>1792198.45</v>
      </c>
      <c r="V116" s="81">
        <v>6137.6659246575337</v>
      </c>
      <c r="W116" s="43"/>
      <c r="X116" s="83">
        <v>298</v>
      </c>
      <c r="Y116" s="87">
        <v>1989340.2794999999</v>
      </c>
      <c r="Z116" s="90">
        <v>6675.6385218120804</v>
      </c>
      <c r="AA116" s="89"/>
      <c r="AB116" s="89"/>
      <c r="AC116" s="89"/>
      <c r="AD116" s="89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</row>
    <row r="117" spans="1:130" s="44" customFormat="1" x14ac:dyDescent="0.25">
      <c r="A117" s="52">
        <v>233</v>
      </c>
      <c r="B117" s="44">
        <v>1601380</v>
      </c>
      <c r="C117" s="44" t="s">
        <v>139</v>
      </c>
      <c r="D117" s="46">
        <v>0.15736040609137056</v>
      </c>
      <c r="E117" s="47">
        <v>0.15760406513692662</v>
      </c>
      <c r="G117" s="44">
        <f>IFERROR(VLOOKUP(A117,'[1]Historical Fall Enrollment'!$A$8:$G$193,7,FALSE),0)</f>
        <v>296</v>
      </c>
      <c r="H117" s="48"/>
      <c r="I117" s="49"/>
      <c r="J117" s="49"/>
      <c r="L117" s="44">
        <f t="shared" ref="L117:L180" si="9">G117</f>
        <v>296</v>
      </c>
      <c r="M117" s="50">
        <f>IFERROR(VLOOKUP(A117,'[1]18-19 SF Pym JO'!$A$3:$AF$175,32,FALSE),0)</f>
        <v>2640191.3199999998</v>
      </c>
      <c r="N117" s="51">
        <f t="shared" ref="N117:N180" si="10">IFERROR(M117/L117,0)</f>
        <v>8919.56527027027</v>
      </c>
      <c r="O117" s="52"/>
      <c r="P117" s="53">
        <f>IFERROR(VLOOKUP(A117,'[1]Historical Fall Enrollment'!$A$8:$E$193,5,FALSE),0)</f>
        <v>383</v>
      </c>
      <c r="Q117" s="50">
        <f>IFERROR(VLOOKUP(A117,'[1]20-21 SF pym AM'!$A$4:$AF$185,30,FALSE),0)</f>
        <v>2779199.19</v>
      </c>
      <c r="R117" s="50">
        <f t="shared" ref="R117:R180" si="11">IFERROR(Q117/P117,0)</f>
        <v>7256.3947519582243</v>
      </c>
      <c r="T117" s="77">
        <v>369</v>
      </c>
      <c r="U117" s="80">
        <v>2885981.2699999996</v>
      </c>
      <c r="V117" s="81">
        <v>7821.0874525745248</v>
      </c>
      <c r="W117" s="43"/>
      <c r="X117" s="83">
        <v>377</v>
      </c>
      <c r="Y117" s="87">
        <v>3203439.2096999995</v>
      </c>
      <c r="Z117" s="90">
        <v>8497.1862326259943</v>
      </c>
      <c r="AA117" s="89"/>
      <c r="AB117" s="89"/>
      <c r="AC117" s="89"/>
      <c r="AD117" s="89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</row>
    <row r="118" spans="1:130" s="44" customFormat="1" x14ac:dyDescent="0.25">
      <c r="A118" s="52">
        <v>478</v>
      </c>
      <c r="B118" s="44">
        <f>VLOOKUP(A118,'[1]Bldg - SLDS Admin LEA'!$A$2:$B$68,2, FALSE)</f>
        <v>1600158</v>
      </c>
      <c r="C118" s="44" t="s">
        <v>140</v>
      </c>
      <c r="D118" s="46">
        <v>0</v>
      </c>
      <c r="E118" s="47">
        <v>6.2485645713250923E-2</v>
      </c>
      <c r="G118" s="44">
        <f>IFERROR(VLOOKUP(A118,'[1]Historical Fall Enrollment'!$A$8:$G$193,7,FALSE),0)</f>
        <v>299</v>
      </c>
      <c r="H118" s="48"/>
      <c r="I118" s="49"/>
      <c r="J118" s="49"/>
      <c r="L118" s="44">
        <f t="shared" si="9"/>
        <v>299</v>
      </c>
      <c r="M118" s="50">
        <f>IFERROR(VLOOKUP(A118,'[1]18-19 SF Pym JO'!$A$3:$AF$175,32,FALSE),0)</f>
        <v>1930154.0699999998</v>
      </c>
      <c r="N118" s="51">
        <f t="shared" si="10"/>
        <v>6455.3647826086954</v>
      </c>
      <c r="O118" s="52"/>
      <c r="P118" s="53">
        <f>IFERROR(VLOOKUP(A118,'[1]Historical Fall Enrollment'!$A$8:$E$193,5,FALSE),0)</f>
        <v>276</v>
      </c>
      <c r="Q118" s="50">
        <f>IFERROR(VLOOKUP(A118,'[1]20-21 SF pym AM'!$A$4:$AF$185,30,FALSE),0)</f>
        <v>1898328.33</v>
      </c>
      <c r="R118" s="50">
        <f t="shared" si="11"/>
        <v>6878.0011956521739</v>
      </c>
      <c r="T118" s="77">
        <v>308</v>
      </c>
      <c r="U118" s="80">
        <v>2029404.87</v>
      </c>
      <c r="V118" s="81">
        <v>6588.976850649351</v>
      </c>
      <c r="W118" s="43"/>
      <c r="X118" s="83">
        <v>315</v>
      </c>
      <c r="Y118" s="87">
        <v>2252639.4057</v>
      </c>
      <c r="Z118" s="90">
        <v>7151.2362085714285</v>
      </c>
      <c r="AA118" s="89"/>
      <c r="AB118" s="89"/>
      <c r="AC118" s="89"/>
      <c r="AD118" s="89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</row>
    <row r="119" spans="1:130" s="44" customFormat="1" x14ac:dyDescent="0.25">
      <c r="A119" s="52">
        <v>282</v>
      </c>
      <c r="B119" s="44">
        <v>1601200</v>
      </c>
      <c r="C119" s="44" t="s">
        <v>141</v>
      </c>
      <c r="D119" s="46">
        <v>8.1300813008130079E-2</v>
      </c>
      <c r="E119" s="47">
        <v>8.1593648926786236E-2</v>
      </c>
      <c r="G119" s="44">
        <f>IFERROR(VLOOKUP(A119,'[1]Historical Fall Enrollment'!$A$8:$G$193,7,FALSE),0)</f>
        <v>300</v>
      </c>
      <c r="H119" s="48"/>
      <c r="I119" s="49"/>
      <c r="J119" s="49"/>
      <c r="L119" s="44">
        <f t="shared" si="9"/>
        <v>300</v>
      </c>
      <c r="M119" s="50">
        <f>IFERROR(VLOOKUP(A119,'[1]18-19 SF Pym JO'!$A$3:$AF$175,32,FALSE),0)</f>
        <v>2622027.5400000005</v>
      </c>
      <c r="N119" s="51">
        <f t="shared" si="10"/>
        <v>8740.091800000002</v>
      </c>
      <c r="O119" s="52"/>
      <c r="P119" s="53">
        <f>IFERROR(VLOOKUP(A119,'[1]Historical Fall Enrollment'!$A$8:$E$193,5,FALSE),0)</f>
        <v>305</v>
      </c>
      <c r="Q119" s="50">
        <f>IFERROR(VLOOKUP(A119,'[1]20-21 SF pym AM'!$A$4:$AF$185,30,FALSE),0)</f>
        <v>2641990.5</v>
      </c>
      <c r="R119" s="50">
        <f t="shared" si="11"/>
        <v>8662.2639344262298</v>
      </c>
      <c r="T119" s="77">
        <v>312</v>
      </c>
      <c r="U119" s="80">
        <v>2540200.42</v>
      </c>
      <c r="V119" s="81">
        <v>8141.6680128205126</v>
      </c>
      <c r="W119" s="43"/>
      <c r="X119" s="83">
        <v>319</v>
      </c>
      <c r="Y119" s="87">
        <v>2819622.4661999997</v>
      </c>
      <c r="Z119" s="90">
        <v>8838.941900313479</v>
      </c>
      <c r="AA119" s="89"/>
      <c r="AB119" s="89"/>
      <c r="AC119" s="89"/>
      <c r="AD119" s="89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</row>
    <row r="120" spans="1:130" s="44" customFormat="1" x14ac:dyDescent="0.25">
      <c r="A120" s="52">
        <v>365</v>
      </c>
      <c r="B120" s="44">
        <v>1600450</v>
      </c>
      <c r="C120" s="44" t="s">
        <v>142</v>
      </c>
      <c r="D120" s="46">
        <v>0.19831223628691982</v>
      </c>
      <c r="E120" s="47">
        <v>0.19873150105708245</v>
      </c>
      <c r="G120" s="44">
        <f>IFERROR(VLOOKUP(A120,'[1]Historical Fall Enrollment'!$A$8:$G$193,7,FALSE),0)</f>
        <v>302</v>
      </c>
      <c r="H120" s="48"/>
      <c r="I120" s="49"/>
      <c r="J120" s="49"/>
      <c r="L120" s="44">
        <f t="shared" si="9"/>
        <v>302</v>
      </c>
      <c r="M120" s="50">
        <f>IFERROR(VLOOKUP(A120,'[1]18-19 SF Pym JO'!$A$3:$AF$175,32,FALSE),0)</f>
        <v>3390955.54</v>
      </c>
      <c r="N120" s="51">
        <f t="shared" si="10"/>
        <v>11228.329602649006</v>
      </c>
      <c r="O120" s="52"/>
      <c r="P120" s="53">
        <f>IFERROR(VLOOKUP(A120,'[1]Historical Fall Enrollment'!$A$8:$E$193,5,FALSE),0)</f>
        <v>306</v>
      </c>
      <c r="Q120" s="50">
        <f>IFERROR(VLOOKUP(A120,'[1]20-21 SF pym AM'!$A$4:$AF$185,30,FALSE),0)</f>
        <v>3554658.8</v>
      </c>
      <c r="R120" s="50">
        <f t="shared" si="11"/>
        <v>11616.53202614379</v>
      </c>
      <c r="T120" s="77">
        <v>315</v>
      </c>
      <c r="U120" s="80">
        <v>3776750.45</v>
      </c>
      <c r="V120" s="81">
        <v>11989.683968253968</v>
      </c>
      <c r="W120" s="43"/>
      <c r="X120" s="83">
        <v>322</v>
      </c>
      <c r="Y120" s="87">
        <v>4192192.9995000004</v>
      </c>
      <c r="Z120" s="90">
        <v>13019.232917701864</v>
      </c>
      <c r="AA120" s="89"/>
      <c r="AB120" s="89"/>
      <c r="AC120" s="89"/>
      <c r="AD120" s="89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</row>
    <row r="121" spans="1:130" s="44" customFormat="1" x14ac:dyDescent="0.25">
      <c r="A121" s="52">
        <v>487</v>
      </c>
      <c r="B121" s="44">
        <f>VLOOKUP(A121,'[1]Bldg - SLDS Admin LEA'!$A$2:$B$68,2, FALSE)</f>
        <v>1600165</v>
      </c>
      <c r="C121" s="44" t="s">
        <v>143</v>
      </c>
      <c r="D121" s="46">
        <v>0</v>
      </c>
      <c r="E121" s="47">
        <v>0.2267196306571285</v>
      </c>
      <c r="G121" s="44">
        <f>IFERROR(VLOOKUP(A121,'[1]Historical Fall Enrollment'!$A$8:$G$193,7,FALSE),0)</f>
        <v>317</v>
      </c>
      <c r="H121" s="48"/>
      <c r="I121" s="49"/>
      <c r="J121" s="49"/>
      <c r="L121" s="44">
        <f t="shared" si="9"/>
        <v>317</v>
      </c>
      <c r="M121" s="50">
        <f>IFERROR(VLOOKUP(A121,'[1]18-19 SF Pym JO'!$A$3:$AF$175,32,FALSE),0)</f>
        <v>2637086.0699999998</v>
      </c>
      <c r="N121" s="51">
        <f t="shared" si="10"/>
        <v>8318.8835015772856</v>
      </c>
      <c r="O121" s="52"/>
      <c r="P121" s="53">
        <f>IFERROR(VLOOKUP(A121,'[1]Historical Fall Enrollment'!$A$8:$E$193,5,FALSE),0)</f>
        <v>298</v>
      </c>
      <c r="Q121" s="50">
        <f>IFERROR(VLOOKUP(A121,'[1]20-21 SF pym AM'!$A$4:$AF$185,30,FALSE),0)</f>
        <v>2444408.0300000003</v>
      </c>
      <c r="R121" s="50">
        <f t="shared" si="11"/>
        <v>8202.7115100671144</v>
      </c>
      <c r="T121" s="77">
        <v>243</v>
      </c>
      <c r="U121" s="80">
        <v>2362330.56</v>
      </c>
      <c r="V121" s="81">
        <v>9721.5249382716047</v>
      </c>
      <c r="W121" s="43"/>
      <c r="X121" s="83">
        <v>248</v>
      </c>
      <c r="Y121" s="87">
        <v>2622186.9216</v>
      </c>
      <c r="Z121" s="90">
        <v>10573.334361290323</v>
      </c>
      <c r="AA121" s="89"/>
      <c r="AB121" s="89"/>
      <c r="AC121" s="89"/>
      <c r="AD121" s="89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</row>
    <row r="122" spans="1:130" s="44" customFormat="1" x14ac:dyDescent="0.25">
      <c r="A122" s="52">
        <v>415</v>
      </c>
      <c r="B122" s="44">
        <v>1601410</v>
      </c>
      <c r="C122" s="44" t="s">
        <v>144</v>
      </c>
      <c r="D122" s="46">
        <v>0.11387900355871886</v>
      </c>
      <c r="E122" s="47">
        <v>0.11313923972756038</v>
      </c>
      <c r="G122" s="44">
        <f>IFERROR(VLOOKUP(A122,'[1]Historical Fall Enrollment'!$A$8:$G$193,7,FALSE),0)</f>
        <v>320</v>
      </c>
      <c r="H122" s="48"/>
      <c r="I122" s="49"/>
      <c r="J122" s="49"/>
      <c r="L122" s="44">
        <f t="shared" si="9"/>
        <v>320</v>
      </c>
      <c r="M122" s="50">
        <f>IFERROR(VLOOKUP(A122,'[1]18-19 SF Pym JO'!$A$3:$AF$175,32,FALSE),0)</f>
        <v>2484117.98</v>
      </c>
      <c r="N122" s="51">
        <f t="shared" si="10"/>
        <v>7762.8686875000003</v>
      </c>
      <c r="O122" s="52"/>
      <c r="P122" s="53">
        <f>IFERROR(VLOOKUP(A122,'[1]Historical Fall Enrollment'!$A$8:$E$193,5,FALSE),0)</f>
        <v>348</v>
      </c>
      <c r="Q122" s="50">
        <f>IFERROR(VLOOKUP(A122,'[1]20-21 SF pym AM'!$A$4:$AF$185,30,FALSE),0)</f>
        <v>2617753.0299999998</v>
      </c>
      <c r="R122" s="50">
        <f t="shared" si="11"/>
        <v>7522.2788218390797</v>
      </c>
      <c r="T122" s="77">
        <v>347</v>
      </c>
      <c r="U122" s="80">
        <v>2555998.29</v>
      </c>
      <c r="V122" s="81">
        <v>7365.9893083573488</v>
      </c>
      <c r="W122" s="43"/>
      <c r="X122" s="83">
        <v>354</v>
      </c>
      <c r="Y122" s="87">
        <v>2837158.1019000001</v>
      </c>
      <c r="Z122" s="90">
        <v>8014.5709093220339</v>
      </c>
      <c r="AA122" s="89"/>
      <c r="AB122" s="89"/>
      <c r="AC122" s="89"/>
      <c r="AD122" s="89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</row>
    <row r="123" spans="1:130" s="44" customFormat="1" x14ac:dyDescent="0.25">
      <c r="A123" s="52">
        <v>72</v>
      </c>
      <c r="B123" s="44">
        <v>1600180</v>
      </c>
      <c r="C123" s="44" t="s">
        <v>145</v>
      </c>
      <c r="D123" s="46">
        <v>0.1561822125813449</v>
      </c>
      <c r="E123" s="47">
        <v>0.15504879667243918</v>
      </c>
      <c r="G123" s="44">
        <f>IFERROR(VLOOKUP(A123,'[1]Historical Fall Enrollment'!$A$8:$G$193,7,FALSE),0)</f>
        <v>343</v>
      </c>
      <c r="H123" s="48"/>
      <c r="I123" s="49"/>
      <c r="J123" s="49"/>
      <c r="L123" s="44">
        <f t="shared" si="9"/>
        <v>343</v>
      </c>
      <c r="M123" s="50">
        <f>IFERROR(VLOOKUP(A123,'[1]18-19 SF Pym JO'!$A$3:$AF$175,32,FALSE),0)</f>
        <v>2808025.98</v>
      </c>
      <c r="N123" s="51">
        <f t="shared" si="10"/>
        <v>8186.6646647230318</v>
      </c>
      <c r="O123" s="52"/>
      <c r="P123" s="53">
        <f>IFERROR(VLOOKUP(A123,'[1]Historical Fall Enrollment'!$A$8:$E$193,5,FALSE),0)</f>
        <v>322</v>
      </c>
      <c r="Q123" s="50">
        <f>IFERROR(VLOOKUP(A123,'[1]20-21 SF pym AM'!$A$4:$AF$185,30,FALSE),0)</f>
        <v>2733578.31</v>
      </c>
      <c r="R123" s="50">
        <f t="shared" si="11"/>
        <v>8489.3736335403737</v>
      </c>
      <c r="T123" s="77">
        <v>367</v>
      </c>
      <c r="U123" s="80">
        <v>2724709.6799999997</v>
      </c>
      <c r="V123" s="81">
        <v>7424.2770572207073</v>
      </c>
      <c r="W123" s="43"/>
      <c r="X123" s="83">
        <v>375</v>
      </c>
      <c r="Y123" s="87">
        <v>3024427.7447999995</v>
      </c>
      <c r="Z123" s="90">
        <v>8065.1406527999989</v>
      </c>
      <c r="AA123" s="89"/>
      <c r="AB123" s="89"/>
      <c r="AC123" s="89"/>
      <c r="AD123" s="89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</row>
    <row r="124" spans="1:130" s="44" customFormat="1" x14ac:dyDescent="0.25">
      <c r="A124" s="52">
        <v>494</v>
      </c>
      <c r="B124" s="44">
        <f>VLOOKUP(A124,'[1]Bldg - SLDS Admin LEA'!$A$2:$B$68,2, FALSE)</f>
        <v>1600176</v>
      </c>
      <c r="C124" s="44" t="s">
        <v>146</v>
      </c>
      <c r="D124" s="46">
        <v>0</v>
      </c>
      <c r="E124" s="47">
        <v>0.15553848980381552</v>
      </c>
      <c r="G124" s="44">
        <f>IFERROR(VLOOKUP(A124,'[1]Historical Fall Enrollment'!$A$8:$G$193,7,FALSE),0)</f>
        <v>345</v>
      </c>
      <c r="H124" s="48"/>
      <c r="I124" s="49"/>
      <c r="J124" s="49"/>
      <c r="L124" s="44">
        <f t="shared" si="9"/>
        <v>345</v>
      </c>
      <c r="M124" s="50">
        <f>IFERROR(VLOOKUP(A124,'[1]18-19 SF Pym JO'!$A$3:$AF$175,32,FALSE),0)</f>
        <v>2159327.7100000004</v>
      </c>
      <c r="N124" s="51">
        <f t="shared" si="10"/>
        <v>6258.9208985507257</v>
      </c>
      <c r="O124" s="52"/>
      <c r="P124" s="53">
        <f>IFERROR(VLOOKUP(A124,'[1]Historical Fall Enrollment'!$A$8:$E$193,5,FALSE),0)</f>
        <v>346</v>
      </c>
      <c r="Q124" s="50">
        <f>IFERROR(VLOOKUP(A124,'[1]20-21 SF pym AM'!$A$4:$AF$185,30,FALSE),0)</f>
        <v>2179832.62</v>
      </c>
      <c r="R124" s="50">
        <f t="shared" si="11"/>
        <v>6300.0942774566474</v>
      </c>
      <c r="T124" s="77">
        <v>334</v>
      </c>
      <c r="U124" s="80">
        <v>2127539.8000000003</v>
      </c>
      <c r="V124" s="81">
        <v>6369.8796407185637</v>
      </c>
      <c r="W124" s="43"/>
      <c r="X124" s="83">
        <v>341</v>
      </c>
      <c r="Y124" s="87">
        <v>2361569.1780000003</v>
      </c>
      <c r="Z124" s="90">
        <v>6925.4228093841648</v>
      </c>
      <c r="AA124" s="89"/>
      <c r="AB124" s="89"/>
      <c r="AC124" s="89"/>
      <c r="AD124" s="89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</row>
    <row r="125" spans="1:130" s="44" customFormat="1" x14ac:dyDescent="0.25">
      <c r="A125" s="52">
        <v>417</v>
      </c>
      <c r="B125" s="44">
        <v>1600690</v>
      </c>
      <c r="C125" s="44" t="s">
        <v>147</v>
      </c>
      <c r="D125" s="46">
        <v>0.12058823529411765</v>
      </c>
      <c r="E125" s="47">
        <v>0.11943549339484238</v>
      </c>
      <c r="G125" s="44">
        <f>IFERROR(VLOOKUP(A125,'[1]Historical Fall Enrollment'!$A$8:$G$193,7,FALSE),0)</f>
        <v>354</v>
      </c>
      <c r="H125" s="48"/>
      <c r="I125" s="49"/>
      <c r="J125" s="49"/>
      <c r="L125" s="44">
        <f t="shared" si="9"/>
        <v>354</v>
      </c>
      <c r="M125" s="50">
        <f>IFERROR(VLOOKUP(A125,'[1]18-19 SF Pym JO'!$A$3:$AF$175,32,FALSE),0)</f>
        <v>2712725.77</v>
      </c>
      <c r="N125" s="51">
        <f t="shared" si="10"/>
        <v>7663.0671468926557</v>
      </c>
      <c r="O125" s="52"/>
      <c r="P125" s="53">
        <f>IFERROR(VLOOKUP(A125,'[1]Historical Fall Enrollment'!$A$8:$E$193,5,FALSE),0)</f>
        <v>336</v>
      </c>
      <c r="Q125" s="50">
        <f>IFERROR(VLOOKUP(A125,'[1]20-21 SF pym AM'!$A$4:$AF$185,30,FALSE),0)</f>
        <v>2633481.62</v>
      </c>
      <c r="R125" s="50">
        <f t="shared" si="11"/>
        <v>7837.742916666667</v>
      </c>
      <c r="T125" s="77">
        <v>304</v>
      </c>
      <c r="U125" s="80">
        <v>2539098.73</v>
      </c>
      <c r="V125" s="81">
        <v>8352.2984539473691</v>
      </c>
      <c r="W125" s="43"/>
      <c r="X125" s="83">
        <v>311</v>
      </c>
      <c r="Y125" s="87">
        <v>2818399.5902999998</v>
      </c>
      <c r="Z125" s="90">
        <v>9062.3781038585203</v>
      </c>
      <c r="AA125" s="89"/>
      <c r="AB125" s="89"/>
      <c r="AC125" s="89"/>
      <c r="AD125" s="89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</row>
    <row r="126" spans="1:130" s="44" customFormat="1" x14ac:dyDescent="0.25">
      <c r="A126" s="52">
        <v>482</v>
      </c>
      <c r="B126" s="44">
        <f>VLOOKUP(A126,'[1]Bldg - SLDS Admin LEA'!$A$2:$B$68,2, FALSE)</f>
        <v>1600162</v>
      </c>
      <c r="C126" s="44" t="s">
        <v>148</v>
      </c>
      <c r="D126" s="46">
        <v>0</v>
      </c>
      <c r="E126" s="47">
        <v>7.9805706475494925E-2</v>
      </c>
      <c r="G126" s="44">
        <f>IFERROR(VLOOKUP(A126,'[1]Historical Fall Enrollment'!$A$8:$G$193,7,FALSE),0)</f>
        <v>362</v>
      </c>
      <c r="H126" s="48"/>
      <c r="I126" s="49"/>
      <c r="J126" s="49"/>
      <c r="L126" s="44">
        <f t="shared" si="9"/>
        <v>362</v>
      </c>
      <c r="M126" s="50">
        <f>IFERROR(VLOOKUP(A126,'[1]18-19 SF Pym JO'!$A$3:$AF$175,32,FALSE),0)</f>
        <v>2295964.94</v>
      </c>
      <c r="N126" s="51">
        <f t="shared" si="10"/>
        <v>6342.4445856353586</v>
      </c>
      <c r="O126" s="52"/>
      <c r="P126" s="53">
        <f>IFERROR(VLOOKUP(A126,'[1]Historical Fall Enrollment'!$A$8:$E$193,5,FALSE),0)</f>
        <v>448</v>
      </c>
      <c r="Q126" s="50">
        <f>IFERROR(VLOOKUP(A126,'[1]20-21 SF pym AM'!$A$4:$AF$185,30,FALSE),0)</f>
        <v>2691831.62</v>
      </c>
      <c r="R126" s="50">
        <f t="shared" si="11"/>
        <v>6008.5527232142858</v>
      </c>
      <c r="T126" s="77">
        <v>475</v>
      </c>
      <c r="U126" s="80">
        <v>2803505.25</v>
      </c>
      <c r="V126" s="81">
        <v>5902.1163157894734</v>
      </c>
      <c r="W126" s="43"/>
      <c r="X126" s="83">
        <v>485</v>
      </c>
      <c r="Y126" s="87">
        <v>3111890.8275000001</v>
      </c>
      <c r="Z126" s="90">
        <v>6416.2697474226807</v>
      </c>
      <c r="AA126" s="89"/>
      <c r="AB126" s="89"/>
      <c r="AC126" s="89"/>
      <c r="AD126" s="89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43"/>
      <c r="DX126" s="43"/>
      <c r="DY126" s="43"/>
      <c r="DZ126" s="43"/>
    </row>
    <row r="127" spans="1:130" s="44" customFormat="1" x14ac:dyDescent="0.25">
      <c r="A127" s="52">
        <v>181</v>
      </c>
      <c r="B127" s="44">
        <v>1600720</v>
      </c>
      <c r="C127" s="44" t="s">
        <v>149</v>
      </c>
      <c r="D127" s="46">
        <v>0.20899470899470898</v>
      </c>
      <c r="E127" s="47">
        <v>0.20809280896892421</v>
      </c>
      <c r="G127" s="44">
        <f>IFERROR(VLOOKUP(A127,'[1]Historical Fall Enrollment'!$A$8:$G$193,7,FALSE),0)</f>
        <v>362</v>
      </c>
      <c r="H127" s="48"/>
      <c r="I127" s="49"/>
      <c r="J127" s="49"/>
      <c r="L127" s="44">
        <f t="shared" si="9"/>
        <v>362</v>
      </c>
      <c r="M127" s="50">
        <f>IFERROR(VLOOKUP(A127,'[1]18-19 SF Pym JO'!$A$3:$AF$175,32,FALSE),0)</f>
        <v>2820089.01</v>
      </c>
      <c r="N127" s="51">
        <f t="shared" si="10"/>
        <v>7790.3011325966845</v>
      </c>
      <c r="O127" s="52"/>
      <c r="P127" s="53">
        <f>IFERROR(VLOOKUP(A127,'[1]Historical Fall Enrollment'!$A$8:$E$193,5,FALSE),0)</f>
        <v>307</v>
      </c>
      <c r="Q127" s="50">
        <f>IFERROR(VLOOKUP(A127,'[1]20-21 SF pym AM'!$A$4:$AF$185,30,FALSE),0)</f>
        <v>2652931.36</v>
      </c>
      <c r="R127" s="50">
        <f t="shared" si="11"/>
        <v>8641.4702280130296</v>
      </c>
      <c r="T127" s="77">
        <v>345</v>
      </c>
      <c r="U127" s="80">
        <v>2757526.13</v>
      </c>
      <c r="V127" s="81">
        <v>7992.8293623188401</v>
      </c>
      <c r="W127" s="43"/>
      <c r="X127" s="83">
        <v>352</v>
      </c>
      <c r="Y127" s="87">
        <v>3060854.0042999997</v>
      </c>
      <c r="Z127" s="90">
        <v>8695.6079667613631</v>
      </c>
      <c r="AA127" s="89"/>
      <c r="AB127" s="89"/>
      <c r="AC127" s="89"/>
      <c r="AD127" s="89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</row>
    <row r="128" spans="1:130" s="44" customFormat="1" x14ac:dyDescent="0.25">
      <c r="A128" s="52">
        <v>796</v>
      </c>
      <c r="B128" s="44" t="e">
        <f>VLOOKUP(A128,'[1]Bldg - SLDS Admin LEA'!$A$2:$B$68,2, FALSE)</f>
        <v>#N/A</v>
      </c>
      <c r="C128" s="44" t="s">
        <v>150</v>
      </c>
      <c r="D128" s="46">
        <v>0</v>
      </c>
      <c r="E128" s="47">
        <v>0.14434249370422539</v>
      </c>
      <c r="G128" s="44">
        <f>IFERROR(VLOOKUP(A128,'[1]Historical Fall Enrollment'!$A$8:$G$193,7,FALSE),0)</f>
        <v>363</v>
      </c>
      <c r="H128" s="48"/>
      <c r="I128" s="49"/>
      <c r="J128" s="49"/>
      <c r="L128" s="44">
        <f t="shared" si="9"/>
        <v>363</v>
      </c>
      <c r="M128" s="50">
        <f>IFERROR(VLOOKUP(A128,'[1]18-19 SF Pym JO'!$A$3:$AF$175,32,FALSE),0)</f>
        <v>1852223.45</v>
      </c>
      <c r="N128" s="51">
        <f t="shared" si="10"/>
        <v>5102.5439393939396</v>
      </c>
      <c r="O128" s="52"/>
      <c r="P128" s="53">
        <f>IFERROR(VLOOKUP(A128,'[1]Historical Fall Enrollment'!$A$8:$E$193,5,FALSE),0)</f>
        <v>426</v>
      </c>
      <c r="Q128" s="50">
        <f>IFERROR(VLOOKUP(A128,'[1]20-21 SF pym AM'!$A$4:$AF$185,30,FALSE),0)</f>
        <v>2666789.5500000003</v>
      </c>
      <c r="R128" s="50">
        <f t="shared" si="11"/>
        <v>6260.0693661971836</v>
      </c>
      <c r="T128" s="77">
        <v>455</v>
      </c>
      <c r="U128" s="80">
        <v>2831346.5</v>
      </c>
      <c r="V128" s="81">
        <v>6222.7395604395606</v>
      </c>
      <c r="W128" s="43"/>
      <c r="X128" s="83">
        <v>465</v>
      </c>
      <c r="Y128" s="87">
        <v>3142794.6150000002</v>
      </c>
      <c r="Z128" s="90">
        <v>6758.6980967741938</v>
      </c>
      <c r="AA128" s="89"/>
      <c r="AB128" s="89"/>
      <c r="AC128" s="89"/>
      <c r="AD128" s="89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</row>
    <row r="129" spans="1:130" s="44" customFormat="1" x14ac:dyDescent="0.25">
      <c r="A129" s="52">
        <v>418</v>
      </c>
      <c r="B129" s="44">
        <v>1602310</v>
      </c>
      <c r="C129" s="44" t="s">
        <v>151</v>
      </c>
      <c r="D129" s="46">
        <v>0.125</v>
      </c>
      <c r="E129" s="47">
        <v>0.12580849714648065</v>
      </c>
      <c r="G129" s="44">
        <f>IFERROR(VLOOKUP(A129,'[1]Historical Fall Enrollment'!$A$8:$G$193,7,FALSE),0)</f>
        <v>363</v>
      </c>
      <c r="H129" s="48"/>
      <c r="I129" s="49"/>
      <c r="J129" s="49"/>
      <c r="L129" s="44">
        <f t="shared" si="9"/>
        <v>363</v>
      </c>
      <c r="M129" s="50">
        <f>IFERROR(VLOOKUP(A129,'[1]18-19 SF Pym JO'!$A$3:$AF$175,32,FALSE),0)</f>
        <v>2748112.3499999996</v>
      </c>
      <c r="N129" s="51">
        <f t="shared" si="10"/>
        <v>7570.5574380165281</v>
      </c>
      <c r="O129" s="52"/>
      <c r="P129" s="53">
        <f>IFERROR(VLOOKUP(A129,'[1]Historical Fall Enrollment'!$A$8:$E$193,5,FALSE),0)</f>
        <v>387</v>
      </c>
      <c r="Q129" s="50">
        <f>IFERROR(VLOOKUP(A129,'[1]20-21 SF pym AM'!$A$4:$AF$185,30,FALSE),0)</f>
        <v>3102636.89</v>
      </c>
      <c r="R129" s="50">
        <f t="shared" si="11"/>
        <v>8017.1495865633078</v>
      </c>
      <c r="T129" s="77">
        <v>389</v>
      </c>
      <c r="U129" s="80">
        <v>3139095.4600000004</v>
      </c>
      <c r="V129" s="81">
        <v>8069.6541388174819</v>
      </c>
      <c r="W129" s="43"/>
      <c r="X129" s="83">
        <v>397</v>
      </c>
      <c r="Y129" s="87">
        <v>3484395.9606000003</v>
      </c>
      <c r="Z129" s="90">
        <v>8776.8160216624692</v>
      </c>
      <c r="AA129" s="89"/>
      <c r="AB129" s="89"/>
      <c r="AC129" s="89"/>
      <c r="AD129" s="89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  <c r="DW129" s="43"/>
      <c r="DX129" s="43"/>
      <c r="DY129" s="43"/>
      <c r="DZ129" s="43"/>
    </row>
    <row r="130" spans="1:130" s="44" customFormat="1" x14ac:dyDescent="0.25">
      <c r="A130" s="52">
        <v>461</v>
      </c>
      <c r="B130" s="44">
        <f>VLOOKUP(A130,'[1]Bldg - SLDS Admin LEA'!$A$2:$B$68,2, FALSE)</f>
        <v>1600015</v>
      </c>
      <c r="C130" s="44" t="s">
        <v>152</v>
      </c>
      <c r="D130" s="46">
        <v>0</v>
      </c>
      <c r="E130" s="47">
        <v>9.0270012605429065E-2</v>
      </c>
      <c r="G130" s="44">
        <f>IFERROR(VLOOKUP(A130,'[1]Historical Fall Enrollment'!$A$8:$G$193,7,FALSE),0)</f>
        <v>367</v>
      </c>
      <c r="H130" s="48"/>
      <c r="I130" s="49"/>
      <c r="J130" s="49"/>
      <c r="L130" s="44">
        <f t="shared" si="9"/>
        <v>367</v>
      </c>
      <c r="M130" s="50">
        <f>IFERROR(VLOOKUP(A130,'[1]18-19 SF Pym JO'!$A$3:$AF$175,32,FALSE),0)</f>
        <v>2599479.65</v>
      </c>
      <c r="N130" s="51">
        <f t="shared" si="10"/>
        <v>7083.0508174386914</v>
      </c>
      <c r="O130" s="52"/>
      <c r="P130" s="53">
        <f>IFERROR(VLOOKUP(A130,'[1]Historical Fall Enrollment'!$A$8:$E$193,5,FALSE),0)</f>
        <v>347</v>
      </c>
      <c r="Q130" s="50">
        <f>IFERROR(VLOOKUP(A130,'[1]20-21 SF pym AM'!$A$4:$AF$185,30,FALSE),0)</f>
        <v>2542522.4</v>
      </c>
      <c r="R130" s="50">
        <f t="shared" si="11"/>
        <v>7327.1538904899135</v>
      </c>
      <c r="T130" s="77">
        <v>365</v>
      </c>
      <c r="U130" s="80">
        <v>2722205.4099999997</v>
      </c>
      <c r="V130" s="81">
        <v>7458.0970136986289</v>
      </c>
      <c r="W130" s="43"/>
      <c r="X130" s="83">
        <v>373</v>
      </c>
      <c r="Y130" s="87">
        <v>3021648.0050999997</v>
      </c>
      <c r="Z130" s="90">
        <v>8100.9329895442352</v>
      </c>
      <c r="AA130" s="89"/>
      <c r="AB130" s="89"/>
      <c r="AC130" s="89"/>
      <c r="AD130" s="89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  <c r="DW130" s="43"/>
      <c r="DX130" s="43"/>
      <c r="DY130" s="43"/>
      <c r="DZ130" s="43"/>
    </row>
    <row r="131" spans="1:130" s="44" customFormat="1" x14ac:dyDescent="0.25">
      <c r="A131" s="52">
        <v>44</v>
      </c>
      <c r="B131" s="44">
        <v>1600815</v>
      </c>
      <c r="C131" s="44" t="s">
        <v>153</v>
      </c>
      <c r="D131" s="46">
        <v>0.22533333333333333</v>
      </c>
      <c r="E131" s="47">
        <v>0.22197268780216078</v>
      </c>
      <c r="G131" s="44">
        <f>IFERROR(VLOOKUP(A131,'[1]Historical Fall Enrollment'!$A$8:$G$193,7,FALSE),0)</f>
        <v>368</v>
      </c>
      <c r="H131" s="48"/>
      <c r="I131" s="49"/>
      <c r="J131" s="49"/>
      <c r="L131" s="44">
        <f t="shared" si="9"/>
        <v>368</v>
      </c>
      <c r="M131" s="50">
        <f>IFERROR(VLOOKUP(A131,'[1]18-19 SF Pym JO'!$A$3:$AF$175,32,FALSE),0)</f>
        <v>2693768.3000000003</v>
      </c>
      <c r="N131" s="51">
        <f t="shared" si="10"/>
        <v>7320.0225543478273</v>
      </c>
      <c r="O131" s="52"/>
      <c r="P131" s="53">
        <f>IFERROR(VLOOKUP(A131,'[1]Historical Fall Enrollment'!$A$8:$E$193,5,FALSE),0)</f>
        <v>382</v>
      </c>
      <c r="Q131" s="50">
        <f>IFERROR(VLOOKUP(A131,'[1]20-21 SF pym AM'!$A$4:$AF$185,30,FALSE),0)</f>
        <v>3131807.62</v>
      </c>
      <c r="R131" s="50">
        <f t="shared" si="11"/>
        <v>8198.4492670157069</v>
      </c>
      <c r="T131" s="77">
        <v>387</v>
      </c>
      <c r="U131" s="80">
        <v>2993385.45</v>
      </c>
      <c r="V131" s="81">
        <v>7734.846124031008</v>
      </c>
      <c r="W131" s="43"/>
      <c r="X131" s="83">
        <v>395</v>
      </c>
      <c r="Y131" s="87">
        <v>3322657.8495</v>
      </c>
      <c r="Z131" s="90">
        <v>8411.7920240506337</v>
      </c>
      <c r="AA131" s="89"/>
      <c r="AB131" s="89"/>
      <c r="AC131" s="89"/>
      <c r="AD131" s="89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</row>
    <row r="132" spans="1:130" s="44" customFormat="1" x14ac:dyDescent="0.25">
      <c r="A132" s="52">
        <v>492</v>
      </c>
      <c r="B132" s="44">
        <f>VLOOKUP(A132,'[1]Bldg - SLDS Admin LEA'!$A$2:$B$68,2, FALSE)</f>
        <v>1600195</v>
      </c>
      <c r="C132" s="44" t="s">
        <v>154</v>
      </c>
      <c r="D132" s="46">
        <v>0</v>
      </c>
      <c r="E132" s="47">
        <v>7.5564799349795375E-2</v>
      </c>
      <c r="G132" s="44">
        <f>IFERROR(VLOOKUP(A132,'[1]Historical Fall Enrollment'!$A$8:$G$193,7,FALSE),0)</f>
        <v>372</v>
      </c>
      <c r="H132" s="48"/>
      <c r="I132" s="49"/>
      <c r="J132" s="49"/>
      <c r="L132" s="44">
        <f t="shared" si="9"/>
        <v>372</v>
      </c>
      <c r="M132" s="50">
        <f>IFERROR(VLOOKUP(A132,'[1]18-19 SF Pym JO'!$A$3:$AF$175,32,FALSE),0)</f>
        <v>2264001.29</v>
      </c>
      <c r="N132" s="51">
        <f t="shared" si="10"/>
        <v>6086.0249731182794</v>
      </c>
      <c r="O132" s="52"/>
      <c r="P132" s="53">
        <f>IFERROR(VLOOKUP(A132,'[1]Historical Fall Enrollment'!$A$8:$E$193,5,FALSE),0)</f>
        <v>430</v>
      </c>
      <c r="Q132" s="50">
        <f>IFERROR(VLOOKUP(A132,'[1]20-21 SF pym AM'!$A$4:$AF$185,30,FALSE),0)</f>
        <v>2746797.8299999996</v>
      </c>
      <c r="R132" s="50">
        <f t="shared" si="11"/>
        <v>6387.9019302325569</v>
      </c>
      <c r="T132" s="77">
        <v>412</v>
      </c>
      <c r="U132" s="80">
        <v>2602178.7900000005</v>
      </c>
      <c r="V132" s="81">
        <v>6315.9679368932048</v>
      </c>
      <c r="W132" s="43"/>
      <c r="X132" s="83">
        <v>421</v>
      </c>
      <c r="Y132" s="87">
        <v>2888418.4569000006</v>
      </c>
      <c r="Z132" s="90">
        <v>6860.8514415676973</v>
      </c>
      <c r="AA132" s="89"/>
      <c r="AB132" s="89"/>
      <c r="AC132" s="89"/>
      <c r="AD132" s="89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</row>
    <row r="133" spans="1:130" s="44" customFormat="1" x14ac:dyDescent="0.25">
      <c r="A133" s="52">
        <v>242</v>
      </c>
      <c r="B133" s="44">
        <v>1600810</v>
      </c>
      <c r="C133" s="44" t="s">
        <v>155</v>
      </c>
      <c r="D133" s="46">
        <v>0.10135135135135136</v>
      </c>
      <c r="E133" s="47">
        <v>0.1017463933181473</v>
      </c>
      <c r="G133" s="44">
        <f>IFERROR(VLOOKUP(A133,'[1]Historical Fall Enrollment'!$A$8:$G$193,7,FALSE),0)</f>
        <v>379</v>
      </c>
      <c r="H133" s="48"/>
      <c r="I133" s="49"/>
      <c r="J133" s="49"/>
      <c r="L133" s="44">
        <f t="shared" si="9"/>
        <v>379</v>
      </c>
      <c r="M133" s="50">
        <f>IFERROR(VLOOKUP(A133,'[1]18-19 SF Pym JO'!$A$3:$AF$175,32,FALSE),0)</f>
        <v>3086151.39</v>
      </c>
      <c r="N133" s="51">
        <f t="shared" si="10"/>
        <v>8142.8796569920851</v>
      </c>
      <c r="O133" s="52"/>
      <c r="P133" s="53">
        <f>IFERROR(VLOOKUP(A133,'[1]Historical Fall Enrollment'!$A$8:$E$193,5,FALSE),0)</f>
        <v>405</v>
      </c>
      <c r="Q133" s="50">
        <f>IFERROR(VLOOKUP(A133,'[1]20-21 SF pym AM'!$A$4:$AF$185,30,FALSE),0)</f>
        <v>3299931.73</v>
      </c>
      <c r="R133" s="50">
        <f t="shared" si="11"/>
        <v>8147.9795802469134</v>
      </c>
      <c r="T133" s="77">
        <v>436</v>
      </c>
      <c r="U133" s="80">
        <v>3525115.23</v>
      </c>
      <c r="V133" s="81">
        <v>8085.1266743119268</v>
      </c>
      <c r="W133" s="43"/>
      <c r="X133" s="83">
        <v>445</v>
      </c>
      <c r="Y133" s="87">
        <v>3912877.9052999998</v>
      </c>
      <c r="Z133" s="90">
        <v>8792.9840568539312</v>
      </c>
      <c r="AA133" s="89"/>
      <c r="AB133" s="89"/>
      <c r="AC133" s="89"/>
      <c r="AD133" s="89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43"/>
    </row>
    <row r="134" spans="1:130" s="44" customFormat="1" x14ac:dyDescent="0.25">
      <c r="A134" s="52">
        <v>559</v>
      </c>
      <c r="B134" s="44">
        <f>VLOOKUP(A134,'[1]Bldg - SLDS Admin LEA'!$A$2:$B$68,2, FALSE)</f>
        <v>1600194</v>
      </c>
      <c r="C134" s="44" t="s">
        <v>156</v>
      </c>
      <c r="D134" s="46">
        <v>0</v>
      </c>
      <c r="E134" s="47">
        <v>5.8009943372541596E-2</v>
      </c>
      <c r="G134" s="44">
        <f>IFERROR(VLOOKUP(A134,'[1]Historical Fall Enrollment'!$A$8:$G$193,7,FALSE),0)</f>
        <v>383</v>
      </c>
      <c r="H134" s="48"/>
      <c r="I134" s="49"/>
      <c r="J134" s="49"/>
      <c r="L134" s="44">
        <f t="shared" si="9"/>
        <v>383</v>
      </c>
      <c r="M134" s="50">
        <f>IFERROR(VLOOKUP(A134,'[1]18-19 SF Pym JO'!$A$3:$AF$175,32,FALSE),0)</f>
        <v>3063672.86</v>
      </c>
      <c r="N134" s="51">
        <f t="shared" si="10"/>
        <v>7999.1458485639687</v>
      </c>
      <c r="O134" s="52"/>
      <c r="P134" s="53">
        <f>IFERROR(VLOOKUP(A134,'[1]Historical Fall Enrollment'!$A$8:$E$193,5,FALSE),0)</f>
        <v>364</v>
      </c>
      <c r="Q134" s="50">
        <f>IFERROR(VLOOKUP(A134,'[1]20-21 SF pym AM'!$A$4:$AF$185,30,FALSE),0)</f>
        <v>2889557.52</v>
      </c>
      <c r="R134" s="50">
        <f t="shared" si="11"/>
        <v>7938.3448351648349</v>
      </c>
      <c r="T134" s="77">
        <v>377</v>
      </c>
      <c r="U134" s="80">
        <v>2982293.79</v>
      </c>
      <c r="V134" s="81">
        <v>7910.5936074270558</v>
      </c>
      <c r="W134" s="43"/>
      <c r="X134" s="83">
        <v>385</v>
      </c>
      <c r="Y134" s="87">
        <v>3310346.1069</v>
      </c>
      <c r="Z134" s="90">
        <v>8598.3015763636358</v>
      </c>
      <c r="AA134" s="89"/>
      <c r="AB134" s="89"/>
      <c r="AC134" s="89"/>
      <c r="AD134" s="89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</row>
    <row r="135" spans="1:130" s="44" customFormat="1" x14ac:dyDescent="0.25">
      <c r="A135" s="52">
        <v>451</v>
      </c>
      <c r="B135" s="44">
        <f>VLOOKUP(A135,'[1]Bldg - SLDS Admin LEA'!$A$2:$B$68,2, FALSE)</f>
        <v>1600003</v>
      </c>
      <c r="C135" s="44" t="s">
        <v>157</v>
      </c>
      <c r="D135" s="46">
        <v>0</v>
      </c>
      <c r="E135" s="47">
        <v>6.0484045627055463E-2</v>
      </c>
      <c r="G135" s="44">
        <f>IFERROR(VLOOKUP(A135,'[1]Historical Fall Enrollment'!$A$8:$G$193,7,FALSE),0)</f>
        <v>406</v>
      </c>
      <c r="H135" s="48"/>
      <c r="I135" s="49"/>
      <c r="J135" s="49"/>
      <c r="L135" s="44">
        <f t="shared" si="9"/>
        <v>406</v>
      </c>
      <c r="M135" s="50">
        <f>IFERROR(VLOOKUP(A135,'[1]18-19 SF Pym JO'!$A$3:$AF$175,32,FALSE),0)</f>
        <v>3025296.95</v>
      </c>
      <c r="N135" s="51">
        <f t="shared" si="10"/>
        <v>7451.4703201970451</v>
      </c>
      <c r="O135" s="52"/>
      <c r="P135" s="53">
        <f>IFERROR(VLOOKUP(A135,'[1]Historical Fall Enrollment'!$A$8:$E$193,5,FALSE),0)</f>
        <v>364</v>
      </c>
      <c r="Q135" s="50">
        <f>IFERROR(VLOOKUP(A135,'[1]20-21 SF pym AM'!$A$4:$AF$185,30,FALSE),0)</f>
        <v>2769377.0000000005</v>
      </c>
      <c r="R135" s="50">
        <f t="shared" si="11"/>
        <v>7608.1785714285725</v>
      </c>
      <c r="T135" s="77">
        <v>496</v>
      </c>
      <c r="U135" s="80">
        <v>2954228.58</v>
      </c>
      <c r="V135" s="81">
        <v>5956.1060080645166</v>
      </c>
      <c r="W135" s="43"/>
      <c r="X135" s="83">
        <v>506</v>
      </c>
      <c r="Y135" s="87">
        <v>3279193.7238000003</v>
      </c>
      <c r="Z135" s="90">
        <v>6480.6200075098823</v>
      </c>
      <c r="AA135" s="89"/>
      <c r="AB135" s="89"/>
      <c r="AC135" s="89"/>
      <c r="AD135" s="89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</row>
    <row r="136" spans="1:130" s="44" customFormat="1" x14ac:dyDescent="0.25">
      <c r="A136" s="52">
        <v>458</v>
      </c>
      <c r="B136" s="44">
        <f>VLOOKUP(A136,'[1]Bldg - SLDS Admin LEA'!$A$2:$B$68,2, FALSE)</f>
        <v>1600012</v>
      </c>
      <c r="C136" s="44" t="s">
        <v>158</v>
      </c>
      <c r="D136" s="46">
        <v>0</v>
      </c>
      <c r="E136" s="47">
        <v>5.8452494216214838E-2</v>
      </c>
      <c r="G136" s="44">
        <f>IFERROR(VLOOKUP(A136,'[1]Historical Fall Enrollment'!$A$8:$G$193,7,FALSE),0)</f>
        <v>413</v>
      </c>
      <c r="H136" s="48"/>
      <c r="I136" s="49"/>
      <c r="J136" s="49"/>
      <c r="L136" s="44">
        <f t="shared" si="9"/>
        <v>413</v>
      </c>
      <c r="M136" s="50">
        <f>IFERROR(VLOOKUP(A136,'[1]18-19 SF Pym JO'!$A$3:$AF$175,32,FALSE),0)</f>
        <v>3227270.54</v>
      </c>
      <c r="N136" s="51">
        <f t="shared" si="10"/>
        <v>7814.2143825665862</v>
      </c>
      <c r="O136" s="52"/>
      <c r="P136" s="53">
        <f>IFERROR(VLOOKUP(A136,'[1]Historical Fall Enrollment'!$A$8:$E$193,5,FALSE),0)</f>
        <v>397</v>
      </c>
      <c r="Q136" s="50">
        <f>IFERROR(VLOOKUP(A136,'[1]20-21 SF pym AM'!$A$4:$AF$185,30,FALSE),0)</f>
        <v>3163762.6</v>
      </c>
      <c r="R136" s="50">
        <f t="shared" si="11"/>
        <v>7969.1753148614616</v>
      </c>
      <c r="T136" s="77">
        <v>494</v>
      </c>
      <c r="U136" s="80">
        <v>3091813.26</v>
      </c>
      <c r="V136" s="81">
        <v>6258.7312955465586</v>
      </c>
      <c r="W136" s="43"/>
      <c r="X136" s="83">
        <v>504</v>
      </c>
      <c r="Y136" s="87">
        <v>3431912.7185999998</v>
      </c>
      <c r="Z136" s="90">
        <v>6809.3506321428567</v>
      </c>
      <c r="AA136" s="89"/>
      <c r="AB136" s="89"/>
      <c r="AC136" s="89"/>
      <c r="AD136" s="89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</row>
    <row r="137" spans="1:130" s="44" customFormat="1" x14ac:dyDescent="0.25">
      <c r="A137" s="52">
        <v>192</v>
      </c>
      <c r="B137" s="44">
        <v>1601230</v>
      </c>
      <c r="C137" s="44" t="s">
        <v>159</v>
      </c>
      <c r="D137" s="46">
        <v>0.30561797752808989</v>
      </c>
      <c r="E137" s="47">
        <v>0.30443452717999459</v>
      </c>
      <c r="G137" s="44">
        <f>IFERROR(VLOOKUP(A137,'[1]Historical Fall Enrollment'!$A$8:$G$193,7,FALSE),0)</f>
        <v>420</v>
      </c>
      <c r="H137" s="48"/>
      <c r="I137" s="49"/>
      <c r="J137" s="49"/>
      <c r="L137" s="44">
        <f t="shared" si="9"/>
        <v>420</v>
      </c>
      <c r="M137" s="50">
        <f>IFERROR(VLOOKUP(A137,'[1]18-19 SF Pym JO'!$A$3:$AF$175,32,FALSE),0)</f>
        <v>3117531.2</v>
      </c>
      <c r="N137" s="51">
        <f t="shared" si="10"/>
        <v>7422.6933333333336</v>
      </c>
      <c r="O137" s="52"/>
      <c r="P137" s="53">
        <f>IFERROR(VLOOKUP(A137,'[1]Historical Fall Enrollment'!$A$8:$E$193,5,FALSE),0)</f>
        <v>397</v>
      </c>
      <c r="Q137" s="50">
        <f>IFERROR(VLOOKUP(A137,'[1]20-21 SF pym AM'!$A$4:$AF$185,30,FALSE),0)</f>
        <v>3192848.44</v>
      </c>
      <c r="R137" s="50">
        <f t="shared" si="11"/>
        <v>8042.4393954659945</v>
      </c>
      <c r="T137" s="77">
        <v>406</v>
      </c>
      <c r="U137" s="80">
        <v>3142705.7</v>
      </c>
      <c r="V137" s="81">
        <v>7740.654433497537</v>
      </c>
      <c r="W137" s="43"/>
      <c r="X137" s="83">
        <v>415</v>
      </c>
      <c r="Y137" s="87">
        <v>3488403.327</v>
      </c>
      <c r="Z137" s="90">
        <v>8405.7911493975898</v>
      </c>
      <c r="AA137" s="89"/>
      <c r="AB137" s="89"/>
      <c r="AC137" s="89"/>
      <c r="AD137" s="89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</row>
    <row r="138" spans="1:130" s="44" customFormat="1" x14ac:dyDescent="0.25">
      <c r="A138" s="52">
        <v>304</v>
      </c>
      <c r="B138" s="44">
        <v>1601620</v>
      </c>
      <c r="C138" s="44" t="s">
        <v>160</v>
      </c>
      <c r="D138" s="46">
        <v>0.32445141065830724</v>
      </c>
      <c r="E138" s="47">
        <v>0.32360595982178142</v>
      </c>
      <c r="G138" s="44">
        <f>IFERROR(VLOOKUP(A138,'[1]Historical Fall Enrollment'!$A$8:$G$193,7,FALSE),0)</f>
        <v>422</v>
      </c>
      <c r="H138" s="48"/>
      <c r="I138" s="49"/>
      <c r="J138" s="49"/>
      <c r="L138" s="44">
        <f t="shared" si="9"/>
        <v>422</v>
      </c>
      <c r="M138" s="50">
        <f>IFERROR(VLOOKUP(A138,'[1]18-19 SF Pym JO'!$A$3:$AF$175,32,FALSE),0)</f>
        <v>3248176.82</v>
      </c>
      <c r="N138" s="51">
        <f t="shared" si="10"/>
        <v>7697.1014691943128</v>
      </c>
      <c r="O138" s="52"/>
      <c r="P138" s="53">
        <f>IFERROR(VLOOKUP(A138,'[1]Historical Fall Enrollment'!$A$8:$E$193,5,FALSE),0)</f>
        <v>407</v>
      </c>
      <c r="Q138" s="50">
        <f>IFERROR(VLOOKUP(A138,'[1]20-21 SF pym AM'!$A$4:$AF$185,30,FALSE),0)</f>
        <v>3174522.83</v>
      </c>
      <c r="R138" s="50">
        <f t="shared" si="11"/>
        <v>7799.8103931203932</v>
      </c>
      <c r="T138" s="77">
        <v>402</v>
      </c>
      <c r="U138" s="80">
        <v>3091406.02</v>
      </c>
      <c r="V138" s="81">
        <v>7690.0647263681594</v>
      </c>
      <c r="W138" s="43"/>
      <c r="X138" s="83">
        <v>411</v>
      </c>
      <c r="Y138" s="87">
        <v>3431460.6822000002</v>
      </c>
      <c r="Z138" s="90">
        <v>8349.0527547445254</v>
      </c>
      <c r="AA138" s="89"/>
      <c r="AB138" s="89"/>
      <c r="AC138" s="89"/>
      <c r="AD138" s="89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</row>
    <row r="139" spans="1:130" s="44" customFormat="1" x14ac:dyDescent="0.25">
      <c r="A139" s="52">
        <v>135</v>
      </c>
      <c r="B139" s="44">
        <v>1602460</v>
      </c>
      <c r="C139" s="44" t="s">
        <v>161</v>
      </c>
      <c r="D139" s="46">
        <v>0.10672853828306264</v>
      </c>
      <c r="E139" s="47">
        <v>0.10684852813009665</v>
      </c>
      <c r="G139" s="44">
        <f>IFERROR(VLOOKUP(A139,'[1]Historical Fall Enrollment'!$A$8:$G$193,7,FALSE),0)</f>
        <v>424</v>
      </c>
      <c r="H139" s="48"/>
      <c r="I139" s="49"/>
      <c r="J139" s="49"/>
      <c r="L139" s="44">
        <f t="shared" si="9"/>
        <v>424</v>
      </c>
      <c r="M139" s="50">
        <f>IFERROR(VLOOKUP(A139,'[1]18-19 SF Pym JO'!$A$3:$AF$175,32,FALSE),0)</f>
        <v>3283813.7000000007</v>
      </c>
      <c r="N139" s="51">
        <f t="shared" si="10"/>
        <v>7744.8436320754736</v>
      </c>
      <c r="O139" s="52"/>
      <c r="P139" s="53">
        <f>IFERROR(VLOOKUP(A139,'[1]Historical Fall Enrollment'!$A$8:$E$193,5,FALSE),0)</f>
        <v>351</v>
      </c>
      <c r="Q139" s="50">
        <f>IFERROR(VLOOKUP(A139,'[1]20-21 SF pym AM'!$A$4:$AF$185,30,FALSE),0)</f>
        <v>3129908.06</v>
      </c>
      <c r="R139" s="50">
        <f t="shared" si="11"/>
        <v>8917.1169800569805</v>
      </c>
      <c r="T139" s="77">
        <v>314</v>
      </c>
      <c r="U139" s="80">
        <v>2619583.4300000002</v>
      </c>
      <c r="V139" s="81">
        <v>8342.6223885350319</v>
      </c>
      <c r="W139" s="43"/>
      <c r="X139" s="83">
        <v>321</v>
      </c>
      <c r="Y139" s="87">
        <v>2907737.6073000003</v>
      </c>
      <c r="Z139" s="90">
        <v>9058.372608411215</v>
      </c>
      <c r="AA139" s="89"/>
      <c r="AB139" s="89"/>
      <c r="AC139" s="89"/>
      <c r="AD139" s="89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</row>
    <row r="140" spans="1:130" s="44" customFormat="1" x14ac:dyDescent="0.25">
      <c r="A140" s="52">
        <v>111</v>
      </c>
      <c r="B140" s="44">
        <v>1600490</v>
      </c>
      <c r="C140" s="44" t="s">
        <v>162</v>
      </c>
      <c r="D140" s="46">
        <v>0.15336134453781514</v>
      </c>
      <c r="E140" s="47">
        <v>0.14422078180421535</v>
      </c>
      <c r="G140" s="44">
        <f>IFERROR(VLOOKUP(A140,'[1]Historical Fall Enrollment'!$A$8:$G$193,7,FALSE),0)</f>
        <v>430</v>
      </c>
      <c r="H140" s="48"/>
      <c r="I140" s="49"/>
      <c r="J140" s="49"/>
      <c r="L140" s="44">
        <f t="shared" si="9"/>
        <v>430</v>
      </c>
      <c r="M140" s="50">
        <f>IFERROR(VLOOKUP(A140,'[1]18-19 SF Pym JO'!$A$3:$AF$175,32,FALSE),0)</f>
        <v>3305872.73</v>
      </c>
      <c r="N140" s="51">
        <f t="shared" si="10"/>
        <v>7688.0761162790695</v>
      </c>
      <c r="O140" s="52"/>
      <c r="P140" s="53">
        <f>IFERROR(VLOOKUP(A140,'[1]Historical Fall Enrollment'!$A$8:$E$193,5,FALSE),0)</f>
        <v>367</v>
      </c>
      <c r="Q140" s="50">
        <f>IFERROR(VLOOKUP(A140,'[1]20-21 SF pym AM'!$A$4:$AF$185,30,FALSE),0)</f>
        <v>3109894.11</v>
      </c>
      <c r="R140" s="50">
        <f t="shared" si="11"/>
        <v>8473.8259128065383</v>
      </c>
      <c r="T140" s="77">
        <v>389</v>
      </c>
      <c r="U140" s="80">
        <v>3185170.69</v>
      </c>
      <c r="V140" s="81">
        <v>8188.0994601542416</v>
      </c>
      <c r="W140" s="43"/>
      <c r="X140" s="83">
        <v>397</v>
      </c>
      <c r="Y140" s="87">
        <v>3535539.4659000002</v>
      </c>
      <c r="Z140" s="90">
        <v>8905.6409720403026</v>
      </c>
      <c r="AA140" s="89"/>
      <c r="AB140" s="89"/>
      <c r="AC140" s="89"/>
      <c r="AD140" s="89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</row>
    <row r="141" spans="1:130" s="44" customFormat="1" x14ac:dyDescent="0.25">
      <c r="A141" s="52">
        <v>534</v>
      </c>
      <c r="B141" s="44">
        <f>VLOOKUP(A141,'[1]Bldg - SLDS Admin LEA'!$A$2:$B$68,2, FALSE)</f>
        <v>1600172</v>
      </c>
      <c r="C141" s="44" t="s">
        <v>163</v>
      </c>
      <c r="D141" s="46">
        <v>0</v>
      </c>
      <c r="E141" s="47">
        <v>0.13061130828008299</v>
      </c>
      <c r="G141" s="44">
        <f>IFERROR(VLOOKUP(A141,'[1]Historical Fall Enrollment'!$A$8:$G$193,7,FALSE),0)</f>
        <v>456</v>
      </c>
      <c r="H141" s="48"/>
      <c r="I141" s="49"/>
      <c r="J141" s="49"/>
      <c r="L141" s="44">
        <f t="shared" si="9"/>
        <v>456</v>
      </c>
      <c r="M141" s="50">
        <f>IFERROR(VLOOKUP(A141,'[1]18-19 SF Pym JO'!$A$3:$AF$175,32,FALSE),0)</f>
        <v>3424956.04</v>
      </c>
      <c r="N141" s="51">
        <f t="shared" si="10"/>
        <v>7510.8685087719296</v>
      </c>
      <c r="O141" s="52"/>
      <c r="P141" s="53">
        <f>IFERROR(VLOOKUP(A141,'[1]Historical Fall Enrollment'!$A$8:$E$193,5,FALSE),0)</f>
        <v>575</v>
      </c>
      <c r="Q141" s="50">
        <f>IFERROR(VLOOKUP(A141,'[1]20-21 SF pym AM'!$A$4:$AF$185,30,FALSE),0)</f>
        <v>4064322.3299999996</v>
      </c>
      <c r="R141" s="50">
        <f t="shared" si="11"/>
        <v>7068.3866608695644</v>
      </c>
      <c r="T141" s="77">
        <v>313</v>
      </c>
      <c r="U141" s="80">
        <v>2632461.1300000004</v>
      </c>
      <c r="V141" s="81">
        <v>8410.4189456869026</v>
      </c>
      <c r="W141" s="43"/>
      <c r="X141" s="83">
        <v>320</v>
      </c>
      <c r="Y141" s="87">
        <v>2922031.8543000002</v>
      </c>
      <c r="Z141" s="90">
        <v>9131.3495446875004</v>
      </c>
      <c r="AA141" s="89"/>
      <c r="AB141" s="89"/>
      <c r="AC141" s="89"/>
      <c r="AD141" s="89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</row>
    <row r="142" spans="1:130" s="44" customFormat="1" x14ac:dyDescent="0.25">
      <c r="A142" s="52">
        <v>453</v>
      </c>
      <c r="B142" s="44">
        <f>VLOOKUP(A142,'[1]Bldg - SLDS Admin LEA'!$A$2:$B$68,2, FALSE)</f>
        <v>1600005</v>
      </c>
      <c r="C142" s="44" t="s">
        <v>164</v>
      </c>
      <c r="D142" s="46">
        <v>0</v>
      </c>
      <c r="E142" s="47">
        <v>0.1406</v>
      </c>
      <c r="G142" s="44">
        <f>IFERROR(VLOOKUP(A142,'[1]Historical Fall Enrollment'!$A$8:$G$193,7,FALSE),0)</f>
        <v>461</v>
      </c>
      <c r="H142" s="48"/>
      <c r="I142" s="49"/>
      <c r="J142" s="49"/>
      <c r="L142" s="44">
        <f t="shared" si="9"/>
        <v>461</v>
      </c>
      <c r="M142" s="50">
        <f>IFERROR(VLOOKUP(A142,'[1]18-19 SF Pym JO'!$A$3:$AF$175,32,FALSE),0)</f>
        <v>4045096.07</v>
      </c>
      <c r="N142" s="51">
        <f t="shared" si="10"/>
        <v>8774.6118655097616</v>
      </c>
      <c r="P142" s="53">
        <f>IFERROR(VLOOKUP(A142,'[1]Historical Fall Enrollment'!$A$8:$E$193,5,FALSE),0)</f>
        <v>564</v>
      </c>
      <c r="Q142" s="50">
        <f>IFERROR(VLOOKUP(A142,'[1]20-21 SF pym AM'!$A$4:$AF$185,30,FALSE),0)</f>
        <v>4542279.43</v>
      </c>
      <c r="R142" s="50">
        <f t="shared" si="11"/>
        <v>8053.6869326241131</v>
      </c>
      <c r="T142" s="77">
        <v>595</v>
      </c>
      <c r="U142" s="80">
        <v>4622297.5199999996</v>
      </c>
      <c r="V142" s="81">
        <v>7768.5672605042009</v>
      </c>
      <c r="W142" s="43"/>
      <c r="X142" s="83">
        <v>607</v>
      </c>
      <c r="Y142" s="87">
        <v>5130750.2471999992</v>
      </c>
      <c r="Z142" s="90">
        <v>8452.6363215815472</v>
      </c>
      <c r="AA142" s="89"/>
      <c r="AB142" s="89"/>
      <c r="AC142" s="89"/>
      <c r="AD142" s="89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</row>
    <row r="143" spans="1:130" s="44" customFormat="1" x14ac:dyDescent="0.25">
      <c r="A143" s="52">
        <v>495</v>
      </c>
      <c r="B143" s="44">
        <f>VLOOKUP(A143,'[1]Bldg - SLDS Admin LEA'!$A$2:$B$68,2, FALSE)</f>
        <v>1600175</v>
      </c>
      <c r="C143" s="44" t="s">
        <v>165</v>
      </c>
      <c r="D143" s="46">
        <v>0</v>
      </c>
      <c r="E143" s="47">
        <v>9.6137887450698664E-2</v>
      </c>
      <c r="G143" s="44">
        <f>IFERROR(VLOOKUP(A143,'[1]Historical Fall Enrollment'!$A$8:$G$193,7,FALSE),0)</f>
        <v>465</v>
      </c>
      <c r="H143" s="48"/>
      <c r="I143" s="49"/>
      <c r="J143" s="49"/>
      <c r="L143" s="44">
        <f t="shared" si="9"/>
        <v>465</v>
      </c>
      <c r="M143" s="50">
        <f>IFERROR(VLOOKUP(A143,'[1]18-19 SF Pym JO'!$A$3:$AF$175,32,FALSE),0)</f>
        <v>2603311.7200000002</v>
      </c>
      <c r="N143" s="51">
        <f t="shared" si="10"/>
        <v>5598.5198279569895</v>
      </c>
      <c r="O143" s="52"/>
      <c r="P143" s="53">
        <f>IFERROR(VLOOKUP(A143,'[1]Historical Fall Enrollment'!$A$8:$E$193,5,FALSE),0)</f>
        <v>580</v>
      </c>
      <c r="Q143" s="50">
        <f>IFERROR(VLOOKUP(A143,'[1]20-21 SF pym AM'!$A$4:$AF$185,30,FALSE),0)</f>
        <v>3332168.5</v>
      </c>
      <c r="R143" s="50">
        <f t="shared" si="11"/>
        <v>5745.1181034482761</v>
      </c>
      <c r="T143" s="77">
        <v>567</v>
      </c>
      <c r="U143" s="80">
        <v>2742713.92</v>
      </c>
      <c r="V143" s="81">
        <v>4837.2379541446207</v>
      </c>
      <c r="W143" s="43"/>
      <c r="X143" s="83">
        <v>579</v>
      </c>
      <c r="Y143" s="87">
        <v>3044412.4512</v>
      </c>
      <c r="Z143" s="90">
        <v>5258.052592746114</v>
      </c>
      <c r="AA143" s="89"/>
      <c r="AB143" s="89"/>
      <c r="AC143" s="89"/>
      <c r="AD143" s="89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</row>
    <row r="144" spans="1:130" s="44" customFormat="1" x14ac:dyDescent="0.25">
      <c r="A144" s="52">
        <v>285</v>
      </c>
      <c r="B144" s="44">
        <v>1602700</v>
      </c>
      <c r="C144" s="44" t="s">
        <v>166</v>
      </c>
      <c r="D144" s="46">
        <v>0.10339506172839506</v>
      </c>
      <c r="E144" s="47">
        <v>0.1037115435063819</v>
      </c>
      <c r="G144" s="44">
        <f>IFERROR(VLOOKUP(A144,'[1]Historical Fall Enrollment'!$A$8:$G$193,7,FALSE),0)</f>
        <v>470</v>
      </c>
      <c r="H144" s="48"/>
      <c r="I144" s="49"/>
      <c r="J144" s="49"/>
      <c r="L144" s="44">
        <f t="shared" si="9"/>
        <v>470</v>
      </c>
      <c r="M144" s="50">
        <f>IFERROR(VLOOKUP(A144,'[1]18-19 SF Pym JO'!$A$3:$AF$175,32,FALSE),0)</f>
        <v>3445565.79</v>
      </c>
      <c r="N144" s="51">
        <f t="shared" si="10"/>
        <v>7330.9910425531916</v>
      </c>
      <c r="O144" s="52"/>
      <c r="P144" s="53">
        <f>IFERROR(VLOOKUP(A144,'[1]Historical Fall Enrollment'!$A$8:$E$193,5,FALSE),0)</f>
        <v>434</v>
      </c>
      <c r="Q144" s="50">
        <f>IFERROR(VLOOKUP(A144,'[1]20-21 SF pym AM'!$A$4:$AF$185,30,FALSE),0)</f>
        <v>3427622.49</v>
      </c>
      <c r="R144" s="50">
        <f t="shared" si="11"/>
        <v>7897.7476728110605</v>
      </c>
      <c r="T144" s="77">
        <v>471</v>
      </c>
      <c r="U144" s="80">
        <v>3572426.9000000004</v>
      </c>
      <c r="V144" s="81">
        <v>7584.7704883227188</v>
      </c>
      <c r="W144" s="43"/>
      <c r="X144" s="83">
        <v>481</v>
      </c>
      <c r="Y144" s="87">
        <v>3965393.8590000002</v>
      </c>
      <c r="Z144" s="90">
        <v>8244.0620769230773</v>
      </c>
      <c r="AA144" s="89"/>
      <c r="AB144" s="89"/>
      <c r="AC144" s="89"/>
      <c r="AD144" s="89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</row>
    <row r="145" spans="1:130" s="44" customFormat="1" x14ac:dyDescent="0.25">
      <c r="A145" s="52">
        <v>473</v>
      </c>
      <c r="B145" s="44">
        <f>VLOOKUP(A145,'[1]Bldg - SLDS Admin LEA'!$A$2:$B$68,2, FALSE)</f>
        <v>1600157</v>
      </c>
      <c r="C145" s="44" t="s">
        <v>167</v>
      </c>
      <c r="D145" s="46">
        <v>0</v>
      </c>
      <c r="E145" s="47">
        <v>0.12622739601616054</v>
      </c>
      <c r="G145" s="44">
        <f>IFERROR(VLOOKUP(A145,'[1]Historical Fall Enrollment'!$A$8:$G$193,7,FALSE),0)</f>
        <v>487</v>
      </c>
      <c r="H145" s="48"/>
      <c r="I145" s="49"/>
      <c r="J145" s="49"/>
      <c r="L145" s="44">
        <f t="shared" si="9"/>
        <v>487</v>
      </c>
      <c r="M145" s="50">
        <f>IFERROR(VLOOKUP(A145,'[1]18-19 SF Pym JO'!$A$3:$AF$175,32,FALSE),0)</f>
        <v>2678784.42</v>
      </c>
      <c r="N145" s="51">
        <f t="shared" si="10"/>
        <v>5500.5840246406569</v>
      </c>
      <c r="O145" s="52"/>
      <c r="P145" s="53">
        <f>IFERROR(VLOOKUP(A145,'[1]Historical Fall Enrollment'!$A$8:$E$193,5,FALSE),0)</f>
        <v>245</v>
      </c>
      <c r="Q145" s="50">
        <f>IFERROR(VLOOKUP(A145,'[1]20-21 SF pym AM'!$A$4:$AF$185,30,FALSE),0)</f>
        <v>1448032.15</v>
      </c>
      <c r="R145" s="50">
        <f t="shared" si="11"/>
        <v>5910.3353061224489</v>
      </c>
      <c r="T145" s="77">
        <v>267</v>
      </c>
      <c r="U145" s="80">
        <v>1548354.15</v>
      </c>
      <c r="V145" s="81">
        <v>5799.0792134831454</v>
      </c>
      <c r="W145" s="43"/>
      <c r="X145" s="83">
        <v>273</v>
      </c>
      <c r="Y145" s="87">
        <v>1718673.1065</v>
      </c>
      <c r="Z145" s="90">
        <v>6295.5058846153843</v>
      </c>
      <c r="AA145" s="89"/>
      <c r="AB145" s="89"/>
      <c r="AC145" s="89"/>
      <c r="AD145" s="89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</row>
    <row r="146" spans="1:130" s="44" customFormat="1" x14ac:dyDescent="0.25">
      <c r="A146" s="52">
        <v>481</v>
      </c>
      <c r="B146" s="44">
        <f>VLOOKUP(A146,'[1]Bldg - SLDS Admin LEA'!$A$2:$B$68,2, FALSE)</f>
        <v>1600161</v>
      </c>
      <c r="C146" s="44" t="s">
        <v>168</v>
      </c>
      <c r="D146" s="46">
        <v>0</v>
      </c>
      <c r="E146" s="47">
        <v>0.1464415466111714</v>
      </c>
      <c r="G146" s="44">
        <f>IFERROR(VLOOKUP(A146,'[1]Historical Fall Enrollment'!$A$8:$G$193,7,FALSE),0)</f>
        <v>493</v>
      </c>
      <c r="H146" s="48"/>
      <c r="I146" s="49"/>
      <c r="J146" s="49"/>
      <c r="L146" s="44">
        <f t="shared" si="9"/>
        <v>493</v>
      </c>
      <c r="M146" s="50">
        <f>IFERROR(VLOOKUP(A146,'[1]18-19 SF Pym JO'!$A$3:$AF$175,32,FALSE),0)</f>
        <v>2952358.05</v>
      </c>
      <c r="N146" s="51">
        <f t="shared" si="10"/>
        <v>5988.5558823529409</v>
      </c>
      <c r="O146" s="52"/>
      <c r="P146" s="53">
        <f>IFERROR(VLOOKUP(A146,'[1]Historical Fall Enrollment'!$A$8:$E$193,5,FALSE),0)</f>
        <v>494</v>
      </c>
      <c r="Q146" s="50">
        <f>IFERROR(VLOOKUP(A146,'[1]20-21 SF pym AM'!$A$4:$AF$185,30,FALSE),0)</f>
        <v>3047878.4</v>
      </c>
      <c r="R146" s="50">
        <f t="shared" si="11"/>
        <v>6169.7943319838059</v>
      </c>
      <c r="T146" s="77">
        <v>495</v>
      </c>
      <c r="U146" s="80">
        <v>2997767.0100000002</v>
      </c>
      <c r="V146" s="81">
        <v>6056.0949696969701</v>
      </c>
      <c r="W146" s="43"/>
      <c r="X146" s="83">
        <v>505</v>
      </c>
      <c r="Y146" s="87">
        <v>3327521.3811000003</v>
      </c>
      <c r="Z146" s="90">
        <v>6589.1512497029707</v>
      </c>
      <c r="AA146" s="89"/>
      <c r="AB146" s="89"/>
      <c r="AC146" s="89"/>
      <c r="AD146" s="89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</row>
    <row r="147" spans="1:130" s="44" customFormat="1" x14ac:dyDescent="0.25">
      <c r="A147" s="52">
        <v>393</v>
      </c>
      <c r="B147" s="44">
        <v>1603300</v>
      </c>
      <c r="C147" s="44" t="s">
        <v>169</v>
      </c>
      <c r="D147" s="46">
        <v>0.23211169284467714</v>
      </c>
      <c r="E147" s="47">
        <v>0.23086275871189579</v>
      </c>
      <c r="G147" s="44">
        <f>IFERROR(VLOOKUP(A147,'[1]Historical Fall Enrollment'!$A$8:$G$193,7,FALSE),0)</f>
        <v>495</v>
      </c>
      <c r="H147" s="48"/>
      <c r="I147" s="49"/>
      <c r="J147" s="49"/>
      <c r="L147" s="44">
        <f t="shared" si="9"/>
        <v>495</v>
      </c>
      <c r="M147" s="50">
        <f>IFERROR(VLOOKUP(A147,'[1]18-19 SF Pym JO'!$A$3:$AF$175,32,FALSE),0)</f>
        <v>3545329.96</v>
      </c>
      <c r="N147" s="51">
        <f t="shared" si="10"/>
        <v>7162.2827474747473</v>
      </c>
      <c r="O147" s="52"/>
      <c r="P147" s="53">
        <f>IFERROR(VLOOKUP(A147,'[1]Historical Fall Enrollment'!$A$8:$E$193,5,FALSE),0)</f>
        <v>460</v>
      </c>
      <c r="Q147" s="50">
        <f>IFERROR(VLOOKUP(A147,'[1]20-21 SF pym AM'!$A$4:$AF$185,30,FALSE),0)</f>
        <v>3573853.4000000004</v>
      </c>
      <c r="R147" s="50">
        <f t="shared" si="11"/>
        <v>7769.2465217391309</v>
      </c>
      <c r="T147" s="77">
        <v>526</v>
      </c>
      <c r="U147" s="80">
        <v>3793816.81</v>
      </c>
      <c r="V147" s="81">
        <v>7212.5794866920151</v>
      </c>
      <c r="W147" s="43"/>
      <c r="X147" s="83">
        <v>537</v>
      </c>
      <c r="Y147" s="87">
        <v>4211136.6590999998</v>
      </c>
      <c r="Z147" s="90">
        <v>7841.9677078212289</v>
      </c>
      <c r="AA147" s="89"/>
      <c r="AB147" s="89"/>
      <c r="AC147" s="89"/>
      <c r="AD147" s="89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</row>
    <row r="148" spans="1:130" s="44" customFormat="1" x14ac:dyDescent="0.25">
      <c r="A148" s="52">
        <v>312</v>
      </c>
      <c r="B148" s="44">
        <v>1602940</v>
      </c>
      <c r="C148" s="44" t="s">
        <v>170</v>
      </c>
      <c r="D148" s="46">
        <v>0.11467889908256881</v>
      </c>
      <c r="E148" s="47">
        <v>0.10923851162563121</v>
      </c>
      <c r="G148" s="44">
        <f>IFERROR(VLOOKUP(A148,'[1]Historical Fall Enrollment'!$A$8:$G$193,7,FALSE),0)</f>
        <v>498</v>
      </c>
      <c r="H148" s="48"/>
      <c r="I148" s="49"/>
      <c r="J148" s="49"/>
      <c r="L148" s="44">
        <f t="shared" si="9"/>
        <v>498</v>
      </c>
      <c r="M148" s="50">
        <f>IFERROR(VLOOKUP(A148,'[1]18-19 SF Pym JO'!$A$3:$AF$175,32,FALSE),0)</f>
        <v>3683660.78</v>
      </c>
      <c r="N148" s="51">
        <f t="shared" si="10"/>
        <v>7396.9091967871482</v>
      </c>
      <c r="O148" s="52"/>
      <c r="P148" s="53">
        <f>IFERROR(VLOOKUP(A148,'[1]Historical Fall Enrollment'!$A$8:$E$193,5,FALSE),0)</f>
        <v>496</v>
      </c>
      <c r="Q148" s="50">
        <f>IFERROR(VLOOKUP(A148,'[1]20-21 SF pym AM'!$A$4:$AF$185,30,FALSE),0)</f>
        <v>3657144.34</v>
      </c>
      <c r="R148" s="50">
        <f t="shared" si="11"/>
        <v>7373.2748790322576</v>
      </c>
      <c r="T148" s="77">
        <v>522</v>
      </c>
      <c r="U148" s="80">
        <v>3830485.05</v>
      </c>
      <c r="V148" s="81">
        <v>7338.0939655172406</v>
      </c>
      <c r="W148" s="43"/>
      <c r="X148" s="83">
        <v>533</v>
      </c>
      <c r="Y148" s="87">
        <v>4251838.4054999994</v>
      </c>
      <c r="Z148" s="90">
        <v>7977.1827495309553</v>
      </c>
      <c r="AA148" s="89"/>
      <c r="AB148" s="89"/>
      <c r="AC148" s="89"/>
      <c r="AD148" s="89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</row>
    <row r="149" spans="1:130" s="44" customFormat="1" x14ac:dyDescent="0.25">
      <c r="A149" s="52">
        <v>341</v>
      </c>
      <c r="B149" s="44">
        <v>1601830</v>
      </c>
      <c r="C149" s="44" t="s">
        <v>171</v>
      </c>
      <c r="D149" s="46">
        <v>0.1710758377425044</v>
      </c>
      <c r="E149" s="47">
        <v>0.17123642207079839</v>
      </c>
      <c r="G149" s="44">
        <f>IFERROR(VLOOKUP(A149,'[1]Historical Fall Enrollment'!$A$8:$G$193,7,FALSE),0)</f>
        <v>518</v>
      </c>
      <c r="H149" s="48"/>
      <c r="I149" s="49"/>
      <c r="J149" s="49"/>
      <c r="L149" s="44">
        <f t="shared" si="9"/>
        <v>518</v>
      </c>
      <c r="M149" s="50">
        <f>IFERROR(VLOOKUP(A149,'[1]18-19 SF Pym JO'!$A$3:$AF$175,32,FALSE),0)</f>
        <v>3654835.12</v>
      </c>
      <c r="N149" s="51">
        <f t="shared" si="10"/>
        <v>7055.6662548262548</v>
      </c>
      <c r="O149" s="52"/>
      <c r="P149" s="53">
        <f>IFERROR(VLOOKUP(A149,'[1]Historical Fall Enrollment'!$A$8:$E$193,5,FALSE),0)</f>
        <v>488</v>
      </c>
      <c r="Q149" s="50">
        <f>IFERROR(VLOOKUP(A149,'[1]20-21 SF pym AM'!$A$4:$AF$185,30,FALSE),0)</f>
        <v>3682799.63</v>
      </c>
      <c r="R149" s="50">
        <f t="shared" si="11"/>
        <v>7546.7205532786884</v>
      </c>
      <c r="T149" s="77">
        <v>520</v>
      </c>
      <c r="U149" s="80">
        <v>3738528.3499999996</v>
      </c>
      <c r="V149" s="81">
        <v>7189.4775961538453</v>
      </c>
      <c r="W149" s="43"/>
      <c r="X149" s="83">
        <v>531</v>
      </c>
      <c r="Y149" s="87">
        <v>4149766.4684999995</v>
      </c>
      <c r="Z149" s="90">
        <v>7815.0027655367221</v>
      </c>
      <c r="AA149" s="89"/>
      <c r="AB149" s="89"/>
      <c r="AC149" s="89"/>
      <c r="AD149" s="89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</row>
    <row r="150" spans="1:130" s="44" customFormat="1" x14ac:dyDescent="0.25">
      <c r="A150" s="52">
        <v>476</v>
      </c>
      <c r="B150" s="44">
        <f>VLOOKUP(A150,'[1]Bldg - SLDS Admin LEA'!$A$2:$B$68,2, FALSE)</f>
        <v>1600155</v>
      </c>
      <c r="C150" s="44" t="s">
        <v>172</v>
      </c>
      <c r="D150" s="46">
        <v>0</v>
      </c>
      <c r="E150" s="47">
        <v>0.15726718473181919</v>
      </c>
      <c r="G150" s="44">
        <f>IFERROR(VLOOKUP(A150,'[1]Historical Fall Enrollment'!$A$8:$G$193,7,FALSE),0)</f>
        <v>522</v>
      </c>
      <c r="H150" s="48"/>
      <c r="I150" s="49"/>
      <c r="J150" s="49"/>
      <c r="L150" s="44">
        <f t="shared" si="9"/>
        <v>522</v>
      </c>
      <c r="M150" s="50">
        <f>IFERROR(VLOOKUP(A150,'[1]18-19 SF Pym JO'!$A$3:$AF$175,32,FALSE),0)</f>
        <v>3868276.04</v>
      </c>
      <c r="N150" s="51">
        <f t="shared" si="10"/>
        <v>7410.4904980842912</v>
      </c>
      <c r="O150" s="52"/>
      <c r="P150" s="53">
        <f>IFERROR(VLOOKUP(A150,'[1]Historical Fall Enrollment'!$A$8:$E$193,5,FALSE),0)</f>
        <v>509</v>
      </c>
      <c r="Q150" s="50">
        <f>IFERROR(VLOOKUP(A150,'[1]20-21 SF pym AM'!$A$4:$AF$185,30,FALSE),0)</f>
        <v>3161998.95</v>
      </c>
      <c r="R150" s="50">
        <f t="shared" si="11"/>
        <v>6212.1786836935171</v>
      </c>
      <c r="T150" s="77">
        <v>406</v>
      </c>
      <c r="U150" s="80">
        <v>3223944.3499999996</v>
      </c>
      <c r="V150" s="81">
        <v>7940.7496305418708</v>
      </c>
      <c r="W150" s="43"/>
      <c r="X150" s="83">
        <v>415</v>
      </c>
      <c r="Y150" s="87">
        <v>3578578.2284999997</v>
      </c>
      <c r="Z150" s="90">
        <v>8623.0800686746989</v>
      </c>
      <c r="AA150" s="89"/>
      <c r="AB150" s="89"/>
      <c r="AC150" s="89"/>
      <c r="AD150" s="89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</row>
    <row r="151" spans="1:130" s="44" customFormat="1" x14ac:dyDescent="0.25">
      <c r="A151" s="52">
        <v>480</v>
      </c>
      <c r="B151" s="44">
        <f>VLOOKUP(A151,'[1]Bldg - SLDS Admin LEA'!$A$2:$B$68,2, FALSE)</f>
        <v>1600160</v>
      </c>
      <c r="C151" s="44" t="s">
        <v>173</v>
      </c>
      <c r="D151" s="46">
        <v>0</v>
      </c>
      <c r="E151" s="47">
        <v>0.11849999999999999</v>
      </c>
      <c r="G151" s="44">
        <f>IFERROR(VLOOKUP(A151,'[1]Historical Fall Enrollment'!$A$8:$G$193,7,FALSE),0)</f>
        <v>528</v>
      </c>
      <c r="H151" s="48"/>
      <c r="I151" s="49"/>
      <c r="J151" s="49"/>
      <c r="L151" s="44">
        <f t="shared" si="9"/>
        <v>528</v>
      </c>
      <c r="M151" s="50">
        <f>IFERROR(VLOOKUP(A151,'[1]18-19 SF Pym JO'!$A$3:$AF$175,32,FALSE),0)</f>
        <v>3201097.52</v>
      </c>
      <c r="N151" s="51">
        <f t="shared" si="10"/>
        <v>6062.6846969696971</v>
      </c>
      <c r="O151" s="52"/>
      <c r="P151" s="53">
        <f>IFERROR(VLOOKUP(A151,'[1]Historical Fall Enrollment'!$A$8:$E$193,5,FALSE),0)</f>
        <v>576</v>
      </c>
      <c r="Q151" s="50">
        <f>IFERROR(VLOOKUP(A151,'[1]20-21 SF pym AM'!$A$4:$AF$185,30,FALSE),0)</f>
        <v>3783628.47</v>
      </c>
      <c r="R151" s="50">
        <f t="shared" si="11"/>
        <v>6568.7994270833333</v>
      </c>
      <c r="T151" s="77">
        <v>571</v>
      </c>
      <c r="U151" s="80">
        <v>3765004.3499999996</v>
      </c>
      <c r="V151" s="81">
        <v>6593.70288966725</v>
      </c>
      <c r="W151" s="43"/>
      <c r="X151" s="83">
        <v>583</v>
      </c>
      <c r="Y151" s="87">
        <v>4179154.8284999998</v>
      </c>
      <c r="Z151" s="90">
        <v>7168.3616269296735</v>
      </c>
      <c r="AA151" s="89"/>
      <c r="AB151" s="89"/>
      <c r="AC151" s="89"/>
      <c r="AD151" s="89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</row>
    <row r="152" spans="1:130" s="44" customFormat="1" x14ac:dyDescent="0.25">
      <c r="A152" s="52">
        <v>464</v>
      </c>
      <c r="B152" s="44">
        <f>VLOOKUP(A152,'[1]Bldg - SLDS Admin LEA'!$A$2:$B$68,2, FALSE)</f>
        <v>1600142</v>
      </c>
      <c r="C152" s="44" t="s">
        <v>174</v>
      </c>
      <c r="D152" s="46">
        <v>0</v>
      </c>
      <c r="E152" s="47">
        <v>8.8563772836465923E-2</v>
      </c>
      <c r="G152" s="44">
        <f>IFERROR(VLOOKUP(A152,'[1]Historical Fall Enrollment'!$A$8:$G$193,7,FALSE),0)</f>
        <v>532</v>
      </c>
      <c r="H152" s="48"/>
      <c r="I152" s="49"/>
      <c r="J152" s="49"/>
      <c r="L152" s="44">
        <f t="shared" si="9"/>
        <v>532</v>
      </c>
      <c r="M152" s="50">
        <f>IFERROR(VLOOKUP(A152,'[1]18-19 SF Pym JO'!$A$3:$AF$175,32,FALSE),0)</f>
        <v>2852011.04</v>
      </c>
      <c r="N152" s="51">
        <f t="shared" si="10"/>
        <v>5360.923007518797</v>
      </c>
      <c r="O152" s="52"/>
      <c r="P152" s="53">
        <f>IFERROR(VLOOKUP(A152,'[1]Historical Fall Enrollment'!$A$8:$E$193,5,FALSE),0)</f>
        <v>631</v>
      </c>
      <c r="Q152" s="50">
        <f>IFERROR(VLOOKUP(A152,'[1]20-21 SF pym AM'!$A$4:$AF$185,30,FALSE),0)</f>
        <v>3847995.17</v>
      </c>
      <c r="R152" s="50">
        <f t="shared" si="11"/>
        <v>6098.2490808240882</v>
      </c>
      <c r="T152" s="77">
        <v>562</v>
      </c>
      <c r="U152" s="80">
        <v>3413567.12</v>
      </c>
      <c r="V152" s="81">
        <v>6073.9628469750887</v>
      </c>
      <c r="W152" s="43"/>
      <c r="X152" s="83">
        <v>574</v>
      </c>
      <c r="Y152" s="87">
        <v>3789059.5032000002</v>
      </c>
      <c r="Z152" s="90">
        <v>6601.148960278746</v>
      </c>
      <c r="AA152" s="89"/>
      <c r="AB152" s="89"/>
      <c r="AC152" s="89"/>
      <c r="AD152" s="89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</row>
    <row r="153" spans="1:130" s="44" customFormat="1" x14ac:dyDescent="0.25">
      <c r="A153" s="52">
        <v>148</v>
      </c>
      <c r="B153" s="44">
        <v>1601290</v>
      </c>
      <c r="C153" s="44" t="s">
        <v>175</v>
      </c>
      <c r="D153" s="46">
        <v>0.11931818181818182</v>
      </c>
      <c r="E153" s="47">
        <v>0.11983434593128245</v>
      </c>
      <c r="G153" s="44">
        <f>IFERROR(VLOOKUP(A153,'[1]Historical Fall Enrollment'!$A$8:$G$193,7,FALSE),0)</f>
        <v>536</v>
      </c>
      <c r="H153" s="48"/>
      <c r="I153" s="49"/>
      <c r="J153" s="49"/>
      <c r="L153" s="44">
        <f t="shared" si="9"/>
        <v>536</v>
      </c>
      <c r="M153" s="50">
        <f>IFERROR(VLOOKUP(A153,'[1]18-19 SF Pym JO'!$A$3:$AF$175,32,FALSE),0)</f>
        <v>4101555.93</v>
      </c>
      <c r="N153" s="51">
        <f t="shared" si="10"/>
        <v>7652.156585820896</v>
      </c>
      <c r="O153" s="52"/>
      <c r="P153" s="53">
        <f>IFERROR(VLOOKUP(A153,'[1]Historical Fall Enrollment'!$A$8:$E$193,5,FALSE),0)</f>
        <v>520</v>
      </c>
      <c r="Q153" s="50">
        <f>IFERROR(VLOOKUP(A153,'[1]20-21 SF pym AM'!$A$4:$AF$185,30,FALSE),0)</f>
        <v>3987664.5</v>
      </c>
      <c r="R153" s="50">
        <f t="shared" si="11"/>
        <v>7668.5855769230766</v>
      </c>
      <c r="T153" s="77">
        <v>517</v>
      </c>
      <c r="U153" s="80">
        <v>3740336.1999999997</v>
      </c>
      <c r="V153" s="81">
        <v>7234.6928433268849</v>
      </c>
      <c r="W153" s="43"/>
      <c r="X153" s="83">
        <v>528</v>
      </c>
      <c r="Y153" s="87">
        <v>4151773.1819999996</v>
      </c>
      <c r="Z153" s="90">
        <v>7863.2067840909085</v>
      </c>
      <c r="AA153" s="89"/>
      <c r="AB153" s="89"/>
      <c r="AC153" s="89"/>
      <c r="AD153" s="89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</row>
    <row r="154" spans="1:130" s="44" customFormat="1" x14ac:dyDescent="0.25">
      <c r="A154" s="52">
        <v>133</v>
      </c>
      <c r="B154" s="44">
        <v>1603480</v>
      </c>
      <c r="C154" s="44" t="s">
        <v>176</v>
      </c>
      <c r="D154" s="46">
        <v>0.11789181692094314</v>
      </c>
      <c r="E154" s="47">
        <v>0.11740549571633463</v>
      </c>
      <c r="G154" s="44">
        <f>IFERROR(VLOOKUP(A154,'[1]Historical Fall Enrollment'!$A$8:$G$193,7,FALSE),0)</f>
        <v>541</v>
      </c>
      <c r="H154" s="48"/>
      <c r="I154" s="49"/>
      <c r="J154" s="49"/>
      <c r="L154" s="44">
        <f t="shared" si="9"/>
        <v>541</v>
      </c>
      <c r="M154" s="50">
        <f>IFERROR(VLOOKUP(A154,'[1]18-19 SF Pym JO'!$A$3:$AF$175,32,FALSE),0)</f>
        <v>3640716.24</v>
      </c>
      <c r="N154" s="51">
        <f t="shared" si="10"/>
        <v>6729.604879852126</v>
      </c>
      <c r="O154" s="52"/>
      <c r="P154" s="53">
        <f>IFERROR(VLOOKUP(A154,'[1]Historical Fall Enrollment'!$A$8:$E$193,5,FALSE),0)</f>
        <v>491</v>
      </c>
      <c r="Q154" s="50">
        <f>IFERROR(VLOOKUP(A154,'[1]20-21 SF pym AM'!$A$4:$AF$185,30,FALSE),0)</f>
        <v>3581172.2</v>
      </c>
      <c r="R154" s="50">
        <f t="shared" si="11"/>
        <v>7293.6297352342162</v>
      </c>
      <c r="T154" s="77">
        <v>492</v>
      </c>
      <c r="U154" s="80">
        <v>3325001.5900000003</v>
      </c>
      <c r="V154" s="81">
        <v>6758.1333130081312</v>
      </c>
      <c r="W154" s="43"/>
      <c r="X154" s="83">
        <v>502</v>
      </c>
      <c r="Y154" s="87">
        <v>3690751.7649000003</v>
      </c>
      <c r="Z154" s="90">
        <v>7352.0951492031882</v>
      </c>
      <c r="AA154" s="89"/>
      <c r="AB154" s="89"/>
      <c r="AC154" s="89"/>
      <c r="AD154" s="89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</row>
    <row r="155" spans="1:130" s="44" customFormat="1" x14ac:dyDescent="0.25">
      <c r="A155" s="52">
        <v>460</v>
      </c>
      <c r="B155" s="44">
        <f>VLOOKUP(A155,'[1]Bldg - SLDS Admin LEA'!$A$2:$B$68,2, FALSE)</f>
        <v>1600014</v>
      </c>
      <c r="C155" s="44" t="s">
        <v>177</v>
      </c>
      <c r="D155" s="46">
        <v>0</v>
      </c>
      <c r="E155" s="47">
        <v>4.6531474457886073E-2</v>
      </c>
      <c r="G155" s="44">
        <f>IFERROR(VLOOKUP(A155,'[1]Historical Fall Enrollment'!$A$8:$G$193,7,FALSE),0)</f>
        <v>552</v>
      </c>
      <c r="H155" s="48"/>
      <c r="I155" s="49"/>
      <c r="J155" s="49"/>
      <c r="L155" s="44">
        <f t="shared" si="9"/>
        <v>552</v>
      </c>
      <c r="M155" s="50">
        <f>IFERROR(VLOOKUP(A155,'[1]18-19 SF Pym JO'!$A$3:$AF$175,32,FALSE),0)</f>
        <v>3159066.9499999997</v>
      </c>
      <c r="N155" s="51">
        <f t="shared" si="10"/>
        <v>5722.9473731884054</v>
      </c>
      <c r="O155" s="52"/>
      <c r="P155" s="53">
        <f>IFERROR(VLOOKUP(A155,'[1]Historical Fall Enrollment'!$A$8:$E$193,5,FALSE),0)</f>
        <v>540</v>
      </c>
      <c r="Q155" s="50">
        <f>IFERROR(VLOOKUP(A155,'[1]20-21 SF pym AM'!$A$4:$AF$185,30,FALSE),0)</f>
        <v>3098454.23</v>
      </c>
      <c r="R155" s="50">
        <f t="shared" si="11"/>
        <v>5737.8782037037035</v>
      </c>
      <c r="T155" s="77">
        <v>538</v>
      </c>
      <c r="U155" s="80">
        <v>3135663.1900000004</v>
      </c>
      <c r="V155" s="81">
        <v>5828.3702416356882</v>
      </c>
      <c r="W155" s="43"/>
      <c r="X155" s="83">
        <v>549</v>
      </c>
      <c r="Y155" s="87">
        <v>3480586.1409000005</v>
      </c>
      <c r="Z155" s="90">
        <v>6339.865466120219</v>
      </c>
      <c r="AA155" s="89"/>
      <c r="AB155" s="89"/>
      <c r="AC155" s="89"/>
      <c r="AD155" s="89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</row>
    <row r="156" spans="1:130" s="44" customFormat="1" x14ac:dyDescent="0.25">
      <c r="A156" s="52">
        <v>466</v>
      </c>
      <c r="B156" s="44">
        <f>VLOOKUP(A156,'[1]Bldg - SLDS Admin LEA'!$A$2:$B$68,2, FALSE)</f>
        <v>1600144</v>
      </c>
      <c r="C156" s="44" t="s">
        <v>178</v>
      </c>
      <c r="D156" s="46">
        <v>0</v>
      </c>
      <c r="E156" s="47">
        <v>0.14769709487725421</v>
      </c>
      <c r="G156" s="44">
        <f>IFERROR(VLOOKUP(A156,'[1]Historical Fall Enrollment'!$A$8:$G$193,7,FALSE),0)</f>
        <v>559</v>
      </c>
      <c r="H156" s="48"/>
      <c r="I156" s="49"/>
      <c r="J156" s="49"/>
      <c r="L156" s="44">
        <f t="shared" si="9"/>
        <v>559</v>
      </c>
      <c r="M156" s="50">
        <f>IFERROR(VLOOKUP(A156,'[1]18-19 SF Pym JO'!$A$3:$AF$175,32,FALSE),0)</f>
        <v>3989647</v>
      </c>
      <c r="N156" s="51">
        <f t="shared" si="10"/>
        <v>7137.1144901610014</v>
      </c>
      <c r="O156" s="52"/>
      <c r="P156" s="53">
        <f>IFERROR(VLOOKUP(A156,'[1]Historical Fall Enrollment'!$A$8:$E$193,5,FALSE),0)</f>
        <v>978</v>
      </c>
      <c r="Q156" s="50">
        <f>IFERROR(VLOOKUP(A156,'[1]20-21 SF pym AM'!$A$4:$AF$185,30,FALSE),0)</f>
        <v>6349430.4800000004</v>
      </c>
      <c r="R156" s="50">
        <f t="shared" si="11"/>
        <v>6492.2602044989781</v>
      </c>
      <c r="T156" s="77">
        <v>901</v>
      </c>
      <c r="U156" s="80">
        <v>6774850.4900000002</v>
      </c>
      <c r="V156" s="81">
        <v>7519.2569256381803</v>
      </c>
      <c r="W156" s="43"/>
      <c r="X156" s="83">
        <v>920</v>
      </c>
      <c r="Y156" s="87">
        <v>7520084.0438999999</v>
      </c>
      <c r="Z156" s="90">
        <v>8174.0043955434785</v>
      </c>
      <c r="AA156" s="89"/>
      <c r="AB156" s="89"/>
      <c r="AC156" s="89"/>
      <c r="AD156" s="89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</row>
    <row r="157" spans="1:130" s="44" customFormat="1" x14ac:dyDescent="0.25">
      <c r="A157" s="52">
        <v>253</v>
      </c>
      <c r="B157" s="44">
        <v>1603400</v>
      </c>
      <c r="C157" s="44" t="s">
        <v>179</v>
      </c>
      <c r="D157" s="46">
        <v>0.14503816793893129</v>
      </c>
      <c r="E157" s="47">
        <v>0.1425990040882214</v>
      </c>
      <c r="G157" s="44">
        <f>IFERROR(VLOOKUP(A157,'[1]Historical Fall Enrollment'!$A$8:$G$193,7,FALSE),0)</f>
        <v>598</v>
      </c>
      <c r="H157" s="48"/>
      <c r="I157" s="49"/>
      <c r="J157" s="49"/>
      <c r="L157" s="44">
        <f t="shared" si="9"/>
        <v>598</v>
      </c>
      <c r="M157" s="50">
        <f>IFERROR(VLOOKUP(A157,'[1]18-19 SF Pym JO'!$A$3:$AF$175,32,FALSE),0)</f>
        <v>4415923.1899999995</v>
      </c>
      <c r="N157" s="51">
        <f t="shared" si="10"/>
        <v>7384.4869397993307</v>
      </c>
      <c r="O157" s="52"/>
      <c r="P157" s="53">
        <f>IFERROR(VLOOKUP(A157,'[1]Historical Fall Enrollment'!$A$8:$E$193,5,FALSE),0)</f>
        <v>596</v>
      </c>
      <c r="Q157" s="50">
        <f>IFERROR(VLOOKUP(A157,'[1]20-21 SF pym AM'!$A$4:$AF$185,30,FALSE),0)</f>
        <v>4642885.5</v>
      </c>
      <c r="R157" s="50">
        <f t="shared" si="11"/>
        <v>7790.0763422818791</v>
      </c>
      <c r="T157" s="77">
        <v>619</v>
      </c>
      <c r="U157" s="80">
        <v>4579667.58</v>
      </c>
      <c r="V157" s="81">
        <v>7398.4936672051699</v>
      </c>
      <c r="W157" s="43"/>
      <c r="X157" s="83">
        <v>632</v>
      </c>
      <c r="Y157" s="87">
        <v>5083431.0137999998</v>
      </c>
      <c r="Z157" s="90">
        <v>8043.4035028481012</v>
      </c>
      <c r="AA157" s="89"/>
      <c r="AB157" s="89"/>
      <c r="AC157" s="89"/>
      <c r="AD157" s="89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</row>
    <row r="158" spans="1:130" s="44" customFormat="1" x14ac:dyDescent="0.25">
      <c r="A158" s="52">
        <v>262</v>
      </c>
      <c r="B158" s="44">
        <v>1603270</v>
      </c>
      <c r="C158" s="44" t="s">
        <v>180</v>
      </c>
      <c r="D158" s="46">
        <v>0.11789181692094314</v>
      </c>
      <c r="E158" s="47">
        <v>0.11746248516477265</v>
      </c>
      <c r="G158" s="44">
        <f>IFERROR(VLOOKUP(A158,'[1]Historical Fall Enrollment'!$A$8:$G$193,7,FALSE),0)</f>
        <v>606</v>
      </c>
      <c r="H158" s="48"/>
      <c r="I158" s="49"/>
      <c r="J158" s="49"/>
      <c r="L158" s="44">
        <f t="shared" si="9"/>
        <v>606</v>
      </c>
      <c r="M158" s="50">
        <f>IFERROR(VLOOKUP(A158,'[1]18-19 SF Pym JO'!$A$3:$AF$175,32,FALSE),0)</f>
        <v>4351053.5199999996</v>
      </c>
      <c r="N158" s="51">
        <f t="shared" si="10"/>
        <v>7179.9563036303625</v>
      </c>
      <c r="O158" s="52"/>
      <c r="P158" s="53">
        <f>IFERROR(VLOOKUP(A158,'[1]Historical Fall Enrollment'!$A$8:$E$193,5,FALSE),0)</f>
        <v>547</v>
      </c>
      <c r="Q158" s="50">
        <f>IFERROR(VLOOKUP(A158,'[1]20-21 SF pym AM'!$A$4:$AF$185,30,FALSE),0)</f>
        <v>4200557.88</v>
      </c>
      <c r="R158" s="50">
        <f t="shared" si="11"/>
        <v>7679.2648628884826</v>
      </c>
      <c r="T158" s="77">
        <v>551</v>
      </c>
      <c r="U158" s="80">
        <v>4191884.2</v>
      </c>
      <c r="V158" s="81">
        <v>7607.7753176043561</v>
      </c>
      <c r="W158" s="43"/>
      <c r="X158" s="83">
        <v>563</v>
      </c>
      <c r="Y158" s="87">
        <v>4652991.4620000003</v>
      </c>
      <c r="Z158" s="90">
        <v>8264.638476021315</v>
      </c>
      <c r="AA158" s="89"/>
      <c r="AB158" s="89"/>
      <c r="AC158" s="89"/>
      <c r="AD158" s="89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</row>
    <row r="159" spans="1:130" s="44" customFormat="1" x14ac:dyDescent="0.25">
      <c r="A159" s="52">
        <v>477</v>
      </c>
      <c r="B159" s="44">
        <f>VLOOKUP(A159,'[1]Bldg - SLDS Admin LEA'!$A$2:$B$68,2, FALSE)</f>
        <v>1600153</v>
      </c>
      <c r="C159" s="44" t="s">
        <v>181</v>
      </c>
      <c r="D159" s="46">
        <v>0</v>
      </c>
      <c r="E159" s="47">
        <v>0.17041216823211389</v>
      </c>
      <c r="G159" s="44">
        <f>IFERROR(VLOOKUP(A159,'[1]Historical Fall Enrollment'!$A$8:$G$193,7,FALSE),0)</f>
        <v>637</v>
      </c>
      <c r="H159" s="48"/>
      <c r="I159" s="49"/>
      <c r="J159" s="49"/>
      <c r="L159" s="44">
        <f t="shared" si="9"/>
        <v>637</v>
      </c>
      <c r="M159" s="50">
        <f>IFERROR(VLOOKUP(A159,'[1]18-19 SF Pym JO'!$A$3:$AF$175,32,FALSE),0)</f>
        <v>3319727.5799999996</v>
      </c>
      <c r="N159" s="51">
        <f t="shared" si="10"/>
        <v>5211.5032653061216</v>
      </c>
      <c r="O159" s="52"/>
      <c r="P159" s="53">
        <f>IFERROR(VLOOKUP(A159,'[1]Historical Fall Enrollment'!$A$8:$E$193,5,FALSE),0)</f>
        <v>441</v>
      </c>
      <c r="Q159" s="50">
        <f>IFERROR(VLOOKUP(A159,'[1]20-21 SF pym AM'!$A$4:$AF$185,30,FALSE),0)</f>
        <v>2540229.2599999998</v>
      </c>
      <c r="R159" s="50">
        <f t="shared" si="11"/>
        <v>5760.1570521541944</v>
      </c>
      <c r="T159" s="77">
        <v>395</v>
      </c>
      <c r="U159" s="80">
        <v>2273458.4099999997</v>
      </c>
      <c r="V159" s="81">
        <v>5755.5909113924045</v>
      </c>
      <c r="W159" s="43"/>
      <c r="X159" s="83">
        <v>403</v>
      </c>
      <c r="Y159" s="87">
        <v>2523538.8350999998</v>
      </c>
      <c r="Z159" s="90">
        <v>6261.8829655086847</v>
      </c>
      <c r="AA159" s="89"/>
      <c r="AB159" s="89"/>
      <c r="AC159" s="89"/>
      <c r="AD159" s="89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</row>
    <row r="160" spans="1:130" s="44" customFormat="1" x14ac:dyDescent="0.25">
      <c r="A160" s="52">
        <v>491</v>
      </c>
      <c r="B160" s="44">
        <f>VLOOKUP(A160,'[1]Bldg - SLDS Admin LEA'!$A$2:$B$68,2, FALSE)</f>
        <v>1600173</v>
      </c>
      <c r="C160" s="44" t="s">
        <v>182</v>
      </c>
      <c r="D160" s="46">
        <v>0</v>
      </c>
      <c r="E160" s="47">
        <v>0.1071</v>
      </c>
      <c r="G160" s="44">
        <f>IFERROR(VLOOKUP(A160,'[1]Historical Fall Enrollment'!$A$8:$G$193,7,FALSE),0)</f>
        <v>687</v>
      </c>
      <c r="H160" s="48"/>
      <c r="I160" s="49"/>
      <c r="J160" s="49"/>
      <c r="L160" s="44">
        <f t="shared" si="9"/>
        <v>687</v>
      </c>
      <c r="M160" s="50">
        <f>IFERROR(VLOOKUP(A160,'[1]18-19 SF Pym JO'!$A$3:$AF$175,32,FALSE),0)</f>
        <v>4595135.6400000006</v>
      </c>
      <c r="N160" s="51">
        <f t="shared" si="10"/>
        <v>6688.6981659388657</v>
      </c>
      <c r="P160" s="53">
        <f>IFERROR(VLOOKUP(A160,'[1]Historical Fall Enrollment'!$A$8:$E$193,5,FALSE),0)</f>
        <v>613</v>
      </c>
      <c r="Q160" s="50">
        <f>IFERROR(VLOOKUP(A160,'[1]20-21 SF pym AM'!$A$4:$AF$185,30,FALSE),0)</f>
        <v>4359895.5500000007</v>
      </c>
      <c r="R160" s="50">
        <f t="shared" si="11"/>
        <v>7112.3907830342587</v>
      </c>
      <c r="T160" s="77">
        <v>613</v>
      </c>
      <c r="U160" s="80">
        <v>4282408.6100000003</v>
      </c>
      <c r="V160" s="81">
        <v>6985.9846818923334</v>
      </c>
      <c r="W160" s="43"/>
      <c r="X160" s="83">
        <v>626</v>
      </c>
      <c r="Y160" s="87">
        <v>4753473.5571000008</v>
      </c>
      <c r="Z160" s="90">
        <v>7593.4082381789149</v>
      </c>
      <c r="AA160" s="89"/>
      <c r="AB160" s="89"/>
      <c r="AC160" s="89"/>
      <c r="AD160" s="89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</row>
    <row r="161" spans="1:130" s="44" customFormat="1" x14ac:dyDescent="0.25">
      <c r="A161" s="52">
        <v>462</v>
      </c>
      <c r="B161" s="44">
        <f>VLOOKUP(A161,'[1]Bldg - SLDS Admin LEA'!$A$2:$B$68,2, FALSE)</f>
        <v>1600140</v>
      </c>
      <c r="C161" s="44" t="s">
        <v>183</v>
      </c>
      <c r="D161" s="46">
        <v>0</v>
      </c>
      <c r="E161" s="47">
        <v>5.0968681117319128E-2</v>
      </c>
      <c r="G161" s="44">
        <f>IFERROR(VLOOKUP(A161,'[1]Historical Fall Enrollment'!$A$8:$G$193,7,FALSE),0)</f>
        <v>700</v>
      </c>
      <c r="H161" s="48"/>
      <c r="I161" s="49"/>
      <c r="J161" s="49"/>
      <c r="L161" s="44">
        <f t="shared" si="9"/>
        <v>700</v>
      </c>
      <c r="M161" s="50">
        <f>IFERROR(VLOOKUP(A161,'[1]18-19 SF Pym JO'!$A$3:$AF$175,32,FALSE),0)</f>
        <v>4433627.95</v>
      </c>
      <c r="N161" s="51">
        <f t="shared" si="10"/>
        <v>6333.7542142857146</v>
      </c>
      <c r="O161" s="52"/>
      <c r="P161" s="53">
        <f>IFERROR(VLOOKUP(A161,'[1]Historical Fall Enrollment'!$A$8:$E$193,5,FALSE),0)</f>
        <v>670</v>
      </c>
      <c r="Q161" s="50">
        <f>IFERROR(VLOOKUP(A161,'[1]20-21 SF pym AM'!$A$4:$AF$185,30,FALSE),0)</f>
        <v>4156054.5100000002</v>
      </c>
      <c r="R161" s="50">
        <f t="shared" si="11"/>
        <v>6203.0664328358216</v>
      </c>
      <c r="T161" s="77">
        <v>677</v>
      </c>
      <c r="U161" s="80">
        <v>4414650.08</v>
      </c>
      <c r="V161" s="81">
        <v>6520.9011521418024</v>
      </c>
      <c r="W161" s="43"/>
      <c r="X161" s="83">
        <v>691</v>
      </c>
      <c r="Y161" s="87">
        <v>4900261.5888</v>
      </c>
      <c r="Z161" s="90">
        <v>7091.5507797395076</v>
      </c>
      <c r="AA161" s="89"/>
      <c r="AB161" s="89"/>
      <c r="AC161" s="89"/>
      <c r="AD161" s="89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</row>
    <row r="162" spans="1:130" s="44" customFormat="1" x14ac:dyDescent="0.25">
      <c r="A162" s="52">
        <v>463</v>
      </c>
      <c r="B162" s="44">
        <f>VLOOKUP(A162,'[1]Bldg - SLDS Admin LEA'!$A$2:$B$68,2, FALSE)</f>
        <v>1600141</v>
      </c>
      <c r="C162" s="44" t="s">
        <v>184</v>
      </c>
      <c r="D162" s="46">
        <v>0</v>
      </c>
      <c r="E162" s="47">
        <v>7.0391919117180055E-2</v>
      </c>
      <c r="G162" s="44">
        <f>IFERROR(VLOOKUP(A162,'[1]Historical Fall Enrollment'!$A$8:$G$193,7,FALSE),0)</f>
        <v>719</v>
      </c>
      <c r="H162" s="48"/>
      <c r="I162" s="49"/>
      <c r="J162" s="49"/>
      <c r="L162" s="44">
        <f t="shared" si="9"/>
        <v>719</v>
      </c>
      <c r="M162" s="50">
        <f>IFERROR(VLOOKUP(A162,'[1]18-19 SF Pym JO'!$A$3:$AF$175,32,FALSE),0)</f>
        <v>4778195.6900000004</v>
      </c>
      <c r="N162" s="51">
        <f t="shared" si="10"/>
        <v>6645.612920723227</v>
      </c>
      <c r="O162" s="52"/>
      <c r="P162" s="53">
        <f>IFERROR(VLOOKUP(A162,'[1]Historical Fall Enrollment'!$A$8:$E$193,5,FALSE),0)</f>
        <v>730</v>
      </c>
      <c r="Q162" s="50">
        <f>IFERROR(VLOOKUP(A162,'[1]20-21 SF pym AM'!$A$4:$AF$185,30,FALSE),0)</f>
        <v>4940859.5</v>
      </c>
      <c r="R162" s="50">
        <f t="shared" si="11"/>
        <v>6768.300684931507</v>
      </c>
      <c r="T162" s="77">
        <v>729</v>
      </c>
      <c r="U162" s="80">
        <v>5079515.92</v>
      </c>
      <c r="V162" s="81">
        <v>6967.7858984910836</v>
      </c>
      <c r="W162" s="43"/>
      <c r="X162" s="83">
        <v>744</v>
      </c>
      <c r="Y162" s="87">
        <v>5638262.6711999997</v>
      </c>
      <c r="Z162" s="90">
        <v>7578.3100419354832</v>
      </c>
      <c r="AA162" s="89"/>
      <c r="AB162" s="89"/>
      <c r="AC162" s="89"/>
      <c r="AD162" s="89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</row>
    <row r="163" spans="1:130" s="44" customFormat="1" x14ac:dyDescent="0.25">
      <c r="A163" s="52">
        <v>252</v>
      </c>
      <c r="B163" s="44">
        <v>1602790</v>
      </c>
      <c r="C163" s="44" t="s">
        <v>185</v>
      </c>
      <c r="D163" s="46">
        <v>6.741573033707865E-2</v>
      </c>
      <c r="E163" s="47">
        <v>6.6996272365249535E-2</v>
      </c>
      <c r="G163" s="44">
        <f>IFERROR(VLOOKUP(A163,'[1]Historical Fall Enrollment'!$A$8:$G$193,7,FALSE),0)</f>
        <v>723</v>
      </c>
      <c r="H163" s="48"/>
      <c r="I163" s="49"/>
      <c r="J163" s="49"/>
      <c r="L163" s="44">
        <f t="shared" si="9"/>
        <v>723</v>
      </c>
      <c r="M163" s="50">
        <f>IFERROR(VLOOKUP(A163,'[1]18-19 SF Pym JO'!$A$3:$AF$175,32,FALSE),0)</f>
        <v>4639917.9799999995</v>
      </c>
      <c r="N163" s="51">
        <f t="shared" si="10"/>
        <v>6417.5905670816037</v>
      </c>
      <c r="O163" s="52"/>
      <c r="P163" s="53">
        <f>IFERROR(VLOOKUP(A163,'[1]Historical Fall Enrollment'!$A$8:$E$193,5,FALSE),0)</f>
        <v>723</v>
      </c>
      <c r="Q163" s="50">
        <f>IFERROR(VLOOKUP(A163,'[1]20-21 SF pym AM'!$A$4:$AF$185,30,FALSE),0)</f>
        <v>4636428.3499999996</v>
      </c>
      <c r="R163" s="50">
        <f t="shared" si="11"/>
        <v>6412.7639695712305</v>
      </c>
      <c r="T163" s="77">
        <v>730</v>
      </c>
      <c r="U163" s="80">
        <v>4810659.33</v>
      </c>
      <c r="V163" s="81">
        <v>6589.9442876712328</v>
      </c>
      <c r="W163" s="43"/>
      <c r="X163" s="83">
        <v>745</v>
      </c>
      <c r="Y163" s="87">
        <v>5339831.8563000001</v>
      </c>
      <c r="Z163" s="90">
        <v>7167.5595386577179</v>
      </c>
      <c r="AA163" s="89"/>
      <c r="AB163" s="89"/>
      <c r="AC163" s="89"/>
      <c r="AD163" s="89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</row>
    <row r="164" spans="1:130" s="44" customFormat="1" x14ac:dyDescent="0.25">
      <c r="A164" s="52">
        <v>58</v>
      </c>
      <c r="B164" s="44">
        <v>1600030</v>
      </c>
      <c r="C164" s="44" t="s">
        <v>186</v>
      </c>
      <c r="D164" s="46">
        <v>0.11385606874328678</v>
      </c>
      <c r="E164" s="47">
        <v>0.1136954819891107</v>
      </c>
      <c r="G164" s="44">
        <f>IFERROR(VLOOKUP(A164,'[1]Historical Fall Enrollment'!$A$8:$G$193,7,FALSE),0)</f>
        <v>740</v>
      </c>
      <c r="H164" s="48"/>
      <c r="I164" s="49"/>
      <c r="J164" s="49"/>
      <c r="L164" s="44">
        <f t="shared" si="9"/>
        <v>740</v>
      </c>
      <c r="M164" s="50">
        <f>IFERROR(VLOOKUP(A164,'[1]18-19 SF Pym JO'!$A$3:$AF$175,32,FALSE),0)</f>
        <v>5076243.43</v>
      </c>
      <c r="N164" s="51">
        <f t="shared" si="10"/>
        <v>6859.7884189189181</v>
      </c>
      <c r="O164" s="52"/>
      <c r="P164" s="53">
        <f>IFERROR(VLOOKUP(A164,'[1]Historical Fall Enrollment'!$A$8:$E$193,5,FALSE),0)</f>
        <v>695</v>
      </c>
      <c r="Q164" s="50">
        <f>IFERROR(VLOOKUP(A164,'[1]20-21 SF pym AM'!$A$4:$AF$185,30,FALSE),0)</f>
        <v>5030983.8499999996</v>
      </c>
      <c r="R164" s="50">
        <f t="shared" si="11"/>
        <v>7238.8256834532367</v>
      </c>
      <c r="T164" s="77">
        <v>698</v>
      </c>
      <c r="U164" s="80">
        <v>4788657.04</v>
      </c>
      <c r="V164" s="81">
        <v>6860.5401719197707</v>
      </c>
      <c r="W164" s="43"/>
      <c r="X164" s="83">
        <v>712</v>
      </c>
      <c r="Y164" s="87">
        <v>5315409.3144000005</v>
      </c>
      <c r="Z164" s="90">
        <v>7465.4625202247198</v>
      </c>
      <c r="AA164" s="89"/>
      <c r="AB164" s="89"/>
      <c r="AC164" s="89"/>
      <c r="AD164" s="89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</row>
    <row r="165" spans="1:130" s="44" customFormat="1" x14ac:dyDescent="0.25">
      <c r="A165" s="52">
        <v>202</v>
      </c>
      <c r="B165" s="44">
        <v>1603420</v>
      </c>
      <c r="C165" s="44" t="s">
        <v>187</v>
      </c>
      <c r="D165" s="46">
        <v>0.10900473933649289</v>
      </c>
      <c r="E165" s="47">
        <v>0.1092553496028054</v>
      </c>
      <c r="G165" s="44">
        <f>IFERROR(VLOOKUP(A165,'[1]Historical Fall Enrollment'!$A$8:$G$193,7,FALSE),0)</f>
        <v>754</v>
      </c>
      <c r="H165" s="48"/>
      <c r="I165" s="49"/>
      <c r="J165" s="49"/>
      <c r="L165" s="44">
        <f t="shared" si="9"/>
        <v>754</v>
      </c>
      <c r="M165" s="50">
        <f>IFERROR(VLOOKUP(A165,'[1]18-19 SF Pym JO'!$A$3:$AF$175,32,FALSE),0)</f>
        <v>4705954.3</v>
      </c>
      <c r="N165" s="51">
        <f t="shared" si="10"/>
        <v>6241.3187002652521</v>
      </c>
      <c r="O165" s="52"/>
      <c r="P165" s="53">
        <f>IFERROR(VLOOKUP(A165,'[1]Historical Fall Enrollment'!$A$8:$E$193,5,FALSE),0)</f>
        <v>775</v>
      </c>
      <c r="Q165" s="50">
        <f>IFERROR(VLOOKUP(A165,'[1]20-21 SF pym AM'!$A$4:$AF$185,30,FALSE),0)</f>
        <v>5007731.2</v>
      </c>
      <c r="R165" s="50">
        <f t="shared" si="11"/>
        <v>6461.5886451612905</v>
      </c>
      <c r="T165" s="77">
        <v>844</v>
      </c>
      <c r="U165" s="80">
        <v>5295462.55</v>
      </c>
      <c r="V165" s="81">
        <v>6274.2447274881515</v>
      </c>
      <c r="W165" s="43"/>
      <c r="X165" s="83">
        <v>861</v>
      </c>
      <c r="Y165" s="87">
        <v>5877963.4304999998</v>
      </c>
      <c r="Z165" s="90">
        <v>6826.9029390243904</v>
      </c>
      <c r="AA165" s="89"/>
      <c r="AB165" s="89"/>
      <c r="AC165" s="89"/>
      <c r="AD165" s="89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</row>
    <row r="166" spans="1:130" s="44" customFormat="1" x14ac:dyDescent="0.25">
      <c r="A166" s="52">
        <v>291</v>
      </c>
      <c r="B166" s="44">
        <v>1602850</v>
      </c>
      <c r="C166" s="44" t="s">
        <v>188</v>
      </c>
      <c r="D166" s="46">
        <v>0.20121334681496461</v>
      </c>
      <c r="E166" s="47">
        <v>0.19362139367242115</v>
      </c>
      <c r="G166" s="44">
        <f>IFERROR(VLOOKUP(A166,'[1]Historical Fall Enrollment'!$A$8:$G$193,7,FALSE),0)</f>
        <v>802</v>
      </c>
      <c r="H166" s="48"/>
      <c r="I166" s="49"/>
      <c r="J166" s="49"/>
      <c r="L166" s="44">
        <f t="shared" si="9"/>
        <v>802</v>
      </c>
      <c r="M166" s="50">
        <f>IFERROR(VLOOKUP(A166,'[1]18-19 SF Pym JO'!$A$3:$AF$175,32,FALSE),0)</f>
        <v>5219048.6000000015</v>
      </c>
      <c r="N166" s="51">
        <f t="shared" si="10"/>
        <v>6507.5418952618475</v>
      </c>
      <c r="O166" s="52"/>
      <c r="P166" s="53">
        <f>IFERROR(VLOOKUP(A166,'[1]Historical Fall Enrollment'!$A$8:$E$193,5,FALSE),0)</f>
        <v>685</v>
      </c>
      <c r="Q166" s="50">
        <f>IFERROR(VLOOKUP(A166,'[1]20-21 SF pym AM'!$A$4:$AF$185,30,FALSE),0)</f>
        <v>4977022.24</v>
      </c>
      <c r="R166" s="50">
        <f t="shared" si="11"/>
        <v>7265.7258978102191</v>
      </c>
      <c r="T166" s="77">
        <v>669</v>
      </c>
      <c r="U166" s="80">
        <v>4659880.4799999995</v>
      </c>
      <c r="V166" s="81">
        <v>6965.4416741405075</v>
      </c>
      <c r="W166" s="43"/>
      <c r="X166" s="83">
        <v>683</v>
      </c>
      <c r="Y166" s="87">
        <v>5172467.332799999</v>
      </c>
      <c r="Z166" s="90">
        <v>7573.1586131771583</v>
      </c>
      <c r="AA166" s="89"/>
      <c r="AB166" s="89"/>
      <c r="AC166" s="89"/>
      <c r="AD166" s="89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</row>
    <row r="167" spans="1:130" s="44" customFormat="1" x14ac:dyDescent="0.25">
      <c r="A167" s="52">
        <v>59</v>
      </c>
      <c r="B167" s="44">
        <v>1601080</v>
      </c>
      <c r="C167" s="44" t="s">
        <v>189</v>
      </c>
      <c r="D167" s="46">
        <v>7.0938215102974822E-2</v>
      </c>
      <c r="E167" s="47">
        <v>7.1064065683806785E-2</v>
      </c>
      <c r="G167" s="44">
        <f>IFERROR(VLOOKUP(A167,'[1]Historical Fall Enrollment'!$A$8:$G$193,7,FALSE),0)</f>
        <v>853</v>
      </c>
      <c r="H167" s="48"/>
      <c r="I167" s="49"/>
      <c r="J167" s="49"/>
      <c r="L167" s="44">
        <f t="shared" si="9"/>
        <v>853</v>
      </c>
      <c r="M167" s="50">
        <f>IFERROR(VLOOKUP(A167,'[1]18-19 SF Pym JO'!$A$3:$AF$175,32,FALSE),0)</f>
        <v>5297628.28</v>
      </c>
      <c r="N167" s="51">
        <f t="shared" si="10"/>
        <v>6210.5841500586166</v>
      </c>
      <c r="O167" s="52"/>
      <c r="P167" s="53">
        <f>IFERROR(VLOOKUP(A167,'[1]Historical Fall Enrollment'!$A$8:$E$193,5,FALSE),0)</f>
        <v>825</v>
      </c>
      <c r="Q167" s="50">
        <f>IFERROR(VLOOKUP(A167,'[1]20-21 SF pym AM'!$A$4:$AF$185,30,FALSE),0)</f>
        <v>5267544.4400000004</v>
      </c>
      <c r="R167" s="50">
        <f t="shared" si="11"/>
        <v>6384.9023515151521</v>
      </c>
      <c r="T167" s="77">
        <v>874</v>
      </c>
      <c r="U167" s="80">
        <v>5299269.9300000006</v>
      </c>
      <c r="V167" s="81">
        <v>6063.2379061784904</v>
      </c>
      <c r="W167" s="43"/>
      <c r="X167" s="83">
        <v>892</v>
      </c>
      <c r="Y167" s="87">
        <v>5882189.6223000009</v>
      </c>
      <c r="Z167" s="90">
        <v>6594.3829846412564</v>
      </c>
      <c r="AA167" s="89"/>
      <c r="AB167" s="89"/>
      <c r="AC167" s="89"/>
      <c r="AD167" s="89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</row>
    <row r="168" spans="1:130" s="44" customFormat="1" x14ac:dyDescent="0.25">
      <c r="A168" s="52">
        <v>363</v>
      </c>
      <c r="B168" s="44">
        <v>1601980</v>
      </c>
      <c r="C168" s="44" t="s">
        <v>190</v>
      </c>
      <c r="D168" s="46">
        <v>0.20281995661605207</v>
      </c>
      <c r="E168" s="47">
        <v>0.20494045788476356</v>
      </c>
      <c r="G168" s="44">
        <f>IFERROR(VLOOKUP(A168,'[1]Historical Fall Enrollment'!$A$8:$G$193,7,FALSE),0)</f>
        <v>853</v>
      </c>
      <c r="H168" s="48"/>
      <c r="I168" s="49"/>
      <c r="J168" s="49"/>
      <c r="L168" s="44">
        <f t="shared" si="9"/>
        <v>853</v>
      </c>
      <c r="M168" s="50">
        <f>IFERROR(VLOOKUP(A168,'[1]18-19 SF Pym JO'!$A$3:$AF$175,32,FALSE),0)</f>
        <v>5340739.58</v>
      </c>
      <c r="N168" s="51">
        <f t="shared" si="10"/>
        <v>6261.1249472450181</v>
      </c>
      <c r="O168" s="52"/>
      <c r="P168" s="53">
        <f>IFERROR(VLOOKUP(A168,'[1]Historical Fall Enrollment'!$A$8:$E$193,5,FALSE),0)</f>
        <v>842</v>
      </c>
      <c r="Q168" s="50">
        <f>IFERROR(VLOOKUP(A168,'[1]20-21 SF pym AM'!$A$4:$AF$185,30,FALSE),0)</f>
        <v>5571027.2300000004</v>
      </c>
      <c r="R168" s="50">
        <f t="shared" si="11"/>
        <v>6616.4218883610456</v>
      </c>
      <c r="T168" s="77">
        <v>867</v>
      </c>
      <c r="U168" s="80">
        <v>5558076.8000000007</v>
      </c>
      <c r="V168" s="81">
        <v>6410.6998846597471</v>
      </c>
      <c r="W168" s="43"/>
      <c r="X168" s="83">
        <v>885</v>
      </c>
      <c r="Y168" s="87">
        <v>6169465.2480000006</v>
      </c>
      <c r="Z168" s="90">
        <v>6971.1471728813567</v>
      </c>
      <c r="AA168" s="89"/>
      <c r="AB168" s="89"/>
      <c r="AC168" s="89"/>
      <c r="AD168" s="89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</row>
    <row r="169" spans="1:130" s="44" customFormat="1" x14ac:dyDescent="0.25">
      <c r="A169" s="52">
        <v>136</v>
      </c>
      <c r="B169" s="44">
        <v>1602070</v>
      </c>
      <c r="C169" s="44" t="s">
        <v>191</v>
      </c>
      <c r="D169" s="46">
        <v>0.10323383084577115</v>
      </c>
      <c r="E169" s="47">
        <v>0.10335919035321717</v>
      </c>
      <c r="G169" s="44">
        <f>IFERROR(VLOOKUP(A169,'[1]Historical Fall Enrollment'!$A$8:$G$193,7,FALSE),0)</f>
        <v>873</v>
      </c>
      <c r="H169" s="48"/>
      <c r="I169" s="49"/>
      <c r="J169" s="49"/>
      <c r="L169" s="44">
        <f t="shared" si="9"/>
        <v>873</v>
      </c>
      <c r="M169" s="50">
        <f>IFERROR(VLOOKUP(A169,'[1]18-19 SF Pym JO'!$A$3:$AF$175,32,FALSE),0)</f>
        <v>5555326.0499999998</v>
      </c>
      <c r="N169" s="51">
        <f t="shared" si="10"/>
        <v>6363.4891752577314</v>
      </c>
      <c r="O169" s="52"/>
      <c r="P169" s="53">
        <f>IFERROR(VLOOKUP(A169,'[1]Historical Fall Enrollment'!$A$8:$E$193,5,FALSE),0)</f>
        <v>876</v>
      </c>
      <c r="Q169" s="50">
        <f>IFERROR(VLOOKUP(A169,'[1]20-21 SF pym AM'!$A$4:$AF$185,30,FALSE),0)</f>
        <v>5737195.5800000001</v>
      </c>
      <c r="R169" s="50">
        <f t="shared" si="11"/>
        <v>6549.3100228310504</v>
      </c>
      <c r="T169" s="77">
        <v>858</v>
      </c>
      <c r="U169" s="80">
        <v>5699310.1200000001</v>
      </c>
      <c r="V169" s="81">
        <v>6642.5525874125879</v>
      </c>
      <c r="W169" s="43"/>
      <c r="X169" s="83">
        <v>876</v>
      </c>
      <c r="Y169" s="87">
        <v>6326234.2332000006</v>
      </c>
      <c r="Z169" s="90">
        <v>7221.7285767123294</v>
      </c>
      <c r="AA169" s="89"/>
      <c r="AB169" s="89"/>
      <c r="AC169" s="89"/>
      <c r="AD169" s="89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</row>
    <row r="170" spans="1:130" s="44" customFormat="1" x14ac:dyDescent="0.25">
      <c r="A170" s="52">
        <v>150</v>
      </c>
      <c r="B170" s="44">
        <v>1603000</v>
      </c>
      <c r="C170" s="44" t="s">
        <v>192</v>
      </c>
      <c r="D170" s="46">
        <v>0.12004287245444802</v>
      </c>
      <c r="E170" s="47">
        <v>0.11824147416107289</v>
      </c>
      <c r="G170" s="44">
        <f>IFERROR(VLOOKUP(A170,'[1]Historical Fall Enrollment'!$A$8:$G$193,7,FALSE),0)</f>
        <v>903</v>
      </c>
      <c r="H170" s="48"/>
      <c r="I170" s="49"/>
      <c r="J170" s="49"/>
      <c r="L170" s="44">
        <f t="shared" si="9"/>
        <v>903</v>
      </c>
      <c r="M170" s="50">
        <f>IFERROR(VLOOKUP(A170,'[1]18-19 SF Pym JO'!$A$3:$AF$175,32,FALSE),0)</f>
        <v>5974867.8000000007</v>
      </c>
      <c r="N170" s="51">
        <f t="shared" si="10"/>
        <v>6616.6863787375423</v>
      </c>
      <c r="O170" s="52"/>
      <c r="P170" s="53">
        <f>IFERROR(VLOOKUP(A170,'[1]Historical Fall Enrollment'!$A$8:$E$193,5,FALSE),0)</f>
        <v>885</v>
      </c>
      <c r="Q170" s="50">
        <f>IFERROR(VLOOKUP(A170,'[1]20-21 SF pym AM'!$A$4:$AF$185,30,FALSE),0)</f>
        <v>6473317.3799999999</v>
      </c>
      <c r="R170" s="50">
        <f t="shared" si="11"/>
        <v>7314.482915254237</v>
      </c>
      <c r="T170" s="77">
        <v>927</v>
      </c>
      <c r="U170" s="80">
        <v>6293643.3700000001</v>
      </c>
      <c r="V170" s="81">
        <v>6789.2592988133765</v>
      </c>
      <c r="W170" s="43"/>
      <c r="X170" s="83">
        <v>946</v>
      </c>
      <c r="Y170" s="87">
        <v>6985944.1407000003</v>
      </c>
      <c r="Z170" s="90">
        <v>7384.7189647991545</v>
      </c>
      <c r="AA170" s="89"/>
      <c r="AB170" s="89"/>
      <c r="AC170" s="89"/>
      <c r="AD170" s="89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</row>
    <row r="171" spans="1:130" s="44" customFormat="1" x14ac:dyDescent="0.25">
      <c r="A171" s="52">
        <v>493</v>
      </c>
      <c r="B171" s="44">
        <f>VLOOKUP(A171,'[1]Bldg - SLDS Admin LEA'!$A$2:$B$68,2, FALSE)</f>
        <v>1600174</v>
      </c>
      <c r="C171" s="44" t="s">
        <v>193</v>
      </c>
      <c r="D171" s="46">
        <v>0</v>
      </c>
      <c r="E171" s="47">
        <v>0</v>
      </c>
      <c r="G171" s="44">
        <f>IFERROR(VLOOKUP(A171,'[1]Historical Fall Enrollment'!$A$8:$G$193,7,FALSE),0)</f>
        <v>975</v>
      </c>
      <c r="H171" s="48"/>
      <c r="I171" s="49"/>
      <c r="J171" s="49"/>
      <c r="L171" s="44">
        <f t="shared" si="9"/>
        <v>975</v>
      </c>
      <c r="M171" s="50">
        <f>IFERROR(VLOOKUP(A171,'[1]18-19 SF Pym JO'!$A$3:$AF$175,32,FALSE),0)</f>
        <v>6127695.3499999996</v>
      </c>
      <c r="N171" s="51">
        <f t="shared" si="10"/>
        <v>6284.8157435897429</v>
      </c>
      <c r="O171" s="52"/>
      <c r="P171" s="53">
        <f>IFERROR(VLOOKUP(A171,'[1]Historical Fall Enrollment'!$A$8:$E$193,5,FALSE),0)</f>
        <v>970</v>
      </c>
      <c r="Q171" s="50">
        <f>IFERROR(VLOOKUP(A171,'[1]20-21 SF pym AM'!$A$4:$AF$185,30,FALSE),0)</f>
        <v>6233295.7299999995</v>
      </c>
      <c r="R171" s="50">
        <f t="shared" si="11"/>
        <v>6426.078072164948</v>
      </c>
      <c r="T171" s="77">
        <v>963</v>
      </c>
      <c r="U171" s="80">
        <v>6196902.7799999993</v>
      </c>
      <c r="V171" s="81">
        <v>6434.9976947040495</v>
      </c>
      <c r="W171" s="43"/>
      <c r="X171" s="83">
        <v>983</v>
      </c>
      <c r="Y171" s="87">
        <v>6878562.0857999995</v>
      </c>
      <c r="Z171" s="90">
        <v>6997.5199245167851</v>
      </c>
      <c r="AA171" s="89"/>
      <c r="AB171" s="89"/>
      <c r="AC171" s="89"/>
      <c r="AD171" s="89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</row>
    <row r="172" spans="1:130" s="44" customFormat="1" x14ac:dyDescent="0.25">
      <c r="A172" s="52">
        <v>83</v>
      </c>
      <c r="B172" s="44">
        <v>1600001</v>
      </c>
      <c r="C172" s="44" t="s">
        <v>194</v>
      </c>
      <c r="D172" s="46">
        <v>0.13894849785407726</v>
      </c>
      <c r="E172" s="47">
        <v>0.13739999999999999</v>
      </c>
      <c r="G172" s="44">
        <f>IFERROR(VLOOKUP(A172,'[1]Historical Fall Enrollment'!$A$8:$G$193,7,FALSE),0)</f>
        <v>978</v>
      </c>
      <c r="H172" s="48"/>
      <c r="I172" s="49"/>
      <c r="J172" s="49"/>
      <c r="L172" s="44">
        <f t="shared" si="9"/>
        <v>978</v>
      </c>
      <c r="M172" s="50">
        <f>IFERROR(VLOOKUP(A172,'[1]18-19 SF Pym JO'!$A$3:$AF$175,32,FALSE),0)</f>
        <v>6771979.7199999997</v>
      </c>
      <c r="N172" s="51">
        <f t="shared" si="10"/>
        <v>6924.3146421267893</v>
      </c>
      <c r="O172" s="52"/>
      <c r="P172" s="53">
        <f>IFERROR(VLOOKUP(A172,'[1]Historical Fall Enrollment'!$A$8:$E$193,5,FALSE),0)</f>
        <v>960</v>
      </c>
      <c r="Q172" s="50">
        <f>IFERROR(VLOOKUP(A172,'[1]20-21 SF pym AM'!$A$4:$AF$185,30,FALSE),0)</f>
        <v>6380786.459999999</v>
      </c>
      <c r="R172" s="50">
        <f t="shared" si="11"/>
        <v>6646.6525624999986</v>
      </c>
      <c r="T172" s="77">
        <v>1064</v>
      </c>
      <c r="U172" s="80">
        <v>6555398.8600000003</v>
      </c>
      <c r="V172" s="81">
        <v>6161.0891541353385</v>
      </c>
      <c r="W172" s="43"/>
      <c r="X172" s="83">
        <v>1086</v>
      </c>
      <c r="Y172" s="87">
        <v>7276492.7346000001</v>
      </c>
      <c r="Z172" s="90">
        <v>6700.2695530386745</v>
      </c>
      <c r="AA172" s="89"/>
      <c r="AB172" s="89"/>
      <c r="AC172" s="89"/>
      <c r="AD172" s="89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</row>
    <row r="173" spans="1:130" s="44" customFormat="1" x14ac:dyDescent="0.25">
      <c r="A173" s="52">
        <v>457</v>
      </c>
      <c r="B173" s="44">
        <f>VLOOKUP(A173,'[1]Bldg - SLDS Admin LEA'!$A$2:$B$68,2, FALSE)</f>
        <v>1600011</v>
      </c>
      <c r="C173" s="44" t="s">
        <v>195</v>
      </c>
      <c r="D173" s="46">
        <v>0</v>
      </c>
      <c r="E173" s="47">
        <v>0.13549623626932294</v>
      </c>
      <c r="G173" s="44">
        <f>IFERROR(VLOOKUP(A173,'[1]Historical Fall Enrollment'!$A$8:$G$193,7,FALSE),0)</f>
        <v>983</v>
      </c>
      <c r="H173" s="48"/>
      <c r="I173" s="49"/>
      <c r="J173" s="49"/>
      <c r="L173" s="44">
        <f t="shared" si="9"/>
        <v>983</v>
      </c>
      <c r="M173" s="50">
        <f>IFERROR(VLOOKUP(A173,'[1]18-19 SF Pym JO'!$A$3:$AF$175,32,FALSE),0)</f>
        <v>6085696.3300000001</v>
      </c>
      <c r="N173" s="51">
        <f t="shared" si="10"/>
        <v>6190.942349949135</v>
      </c>
      <c r="O173" s="52"/>
      <c r="P173" s="53">
        <f>IFERROR(VLOOKUP(A173,'[1]Historical Fall Enrollment'!$A$8:$E$193,5,FALSE),0)</f>
        <v>1830</v>
      </c>
      <c r="Q173" s="50">
        <f>IFERROR(VLOOKUP(A173,'[1]20-21 SF pym AM'!$A$4:$AF$185,30,FALSE),0)</f>
        <v>10401316.99</v>
      </c>
      <c r="R173" s="50">
        <f t="shared" si="11"/>
        <v>5683.7797759562845</v>
      </c>
      <c r="T173" s="77">
        <v>1499</v>
      </c>
      <c r="U173" s="80">
        <v>8859477.9699999988</v>
      </c>
      <c r="V173" s="81">
        <v>5910.2588192128078</v>
      </c>
      <c r="W173" s="43"/>
      <c r="X173" s="83">
        <v>1529</v>
      </c>
      <c r="Y173" s="87">
        <v>9834020.5466999989</v>
      </c>
      <c r="Z173" s="90">
        <v>6431.6681142576845</v>
      </c>
      <c r="AA173" s="89"/>
      <c r="AB173" s="89"/>
      <c r="AC173" s="89"/>
      <c r="AD173" s="89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</row>
    <row r="174" spans="1:130" s="44" customFormat="1" x14ac:dyDescent="0.25">
      <c r="A174" s="52">
        <v>475</v>
      </c>
      <c r="B174" s="44">
        <f>VLOOKUP(A174,'[1]Bldg - SLDS Admin LEA'!$A$2:$B$68,2, FALSE)</f>
        <v>1600156</v>
      </c>
      <c r="C174" s="44" t="s">
        <v>196</v>
      </c>
      <c r="D174" s="46">
        <v>0</v>
      </c>
      <c r="E174" s="47">
        <v>7.8889647480204356E-2</v>
      </c>
      <c r="G174" s="44">
        <f>IFERROR(VLOOKUP(A174,'[1]Historical Fall Enrollment'!$A$8:$G$193,7,FALSE),0)</f>
        <v>993</v>
      </c>
      <c r="H174" s="48"/>
      <c r="I174" s="49"/>
      <c r="J174" s="49"/>
      <c r="L174" s="44">
        <f t="shared" si="9"/>
        <v>993</v>
      </c>
      <c r="M174" s="50">
        <f>IFERROR(VLOOKUP(A174,'[1]18-19 SF Pym JO'!$A$3:$AF$175,32,FALSE),0)</f>
        <v>5992510.8700000001</v>
      </c>
      <c r="N174" s="51">
        <f t="shared" si="10"/>
        <v>6034.7541490433032</v>
      </c>
      <c r="O174" s="52"/>
      <c r="P174" s="53">
        <f>IFERROR(VLOOKUP(A174,'[1]Historical Fall Enrollment'!$A$8:$E$193,5,FALSE),0)</f>
        <v>979</v>
      </c>
      <c r="Q174" s="50">
        <f>IFERROR(VLOOKUP(A174,'[1]20-21 SF pym AM'!$A$4:$AF$185,30,FALSE),0)</f>
        <v>6069529.5499999989</v>
      </c>
      <c r="R174" s="50">
        <f t="shared" si="11"/>
        <v>6199.723748723186</v>
      </c>
      <c r="T174" s="77">
        <v>986</v>
      </c>
      <c r="U174" s="80">
        <v>6265321.29</v>
      </c>
      <c r="V174" s="81">
        <v>6354.2812271805278</v>
      </c>
      <c r="W174" s="43"/>
      <c r="X174" s="83">
        <v>1006</v>
      </c>
      <c r="Y174" s="87">
        <v>6954506.6319000004</v>
      </c>
      <c r="Z174" s="90">
        <v>6913.0284611332008</v>
      </c>
      <c r="AA174" s="89"/>
      <c r="AB174" s="89"/>
      <c r="AC174" s="89"/>
      <c r="AD174" s="89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</row>
    <row r="175" spans="1:130" s="44" customFormat="1" x14ac:dyDescent="0.25">
      <c r="A175" s="52">
        <v>372</v>
      </c>
      <c r="B175" s="44">
        <v>1602370</v>
      </c>
      <c r="C175" s="44" t="s">
        <v>197</v>
      </c>
      <c r="D175" s="46">
        <v>0.14616935483870969</v>
      </c>
      <c r="E175" s="47">
        <v>0.14802446204216116</v>
      </c>
      <c r="G175" s="44">
        <f>IFERROR(VLOOKUP(A175,'[1]Historical Fall Enrollment'!$A$8:$G$193,7,FALSE),0)</f>
        <v>994</v>
      </c>
      <c r="H175" s="48"/>
      <c r="I175" s="49"/>
      <c r="J175" s="49"/>
      <c r="L175" s="44">
        <f t="shared" si="9"/>
        <v>994</v>
      </c>
      <c r="M175" s="50">
        <f>IFERROR(VLOOKUP(A175,'[1]18-19 SF Pym JO'!$A$3:$AF$175,32,FALSE),0)</f>
        <v>6354808.0100000007</v>
      </c>
      <c r="N175" s="51">
        <f t="shared" si="10"/>
        <v>6393.1670120724357</v>
      </c>
      <c r="O175" s="52"/>
      <c r="P175" s="53">
        <f>IFERROR(VLOOKUP(A175,'[1]Historical Fall Enrollment'!$A$8:$E$193,5,FALSE),0)</f>
        <v>962</v>
      </c>
      <c r="Q175" s="50">
        <f>IFERROR(VLOOKUP(A175,'[1]20-21 SF pym AM'!$A$4:$AF$185,30,FALSE),0)</f>
        <v>6142178.0999999996</v>
      </c>
      <c r="R175" s="50">
        <f t="shared" si="11"/>
        <v>6384.800519750519</v>
      </c>
      <c r="T175" s="77">
        <v>973</v>
      </c>
      <c r="U175" s="80">
        <v>5995792.8500000006</v>
      </c>
      <c r="V175" s="81">
        <v>6162.1714799588908</v>
      </c>
      <c r="W175" s="43"/>
      <c r="X175" s="83">
        <v>993</v>
      </c>
      <c r="Y175" s="87">
        <v>6655330.0635000002</v>
      </c>
      <c r="Z175" s="90">
        <v>6702.2457839879153</v>
      </c>
      <c r="AA175" s="89"/>
      <c r="AB175" s="89"/>
      <c r="AC175" s="89"/>
      <c r="AD175" s="89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</row>
    <row r="176" spans="1:130" s="44" customFormat="1" x14ac:dyDescent="0.25">
      <c r="A176" s="52">
        <v>41</v>
      </c>
      <c r="B176" s="44">
        <v>1603060</v>
      </c>
      <c r="C176" s="44" t="s">
        <v>198</v>
      </c>
      <c r="D176" s="46">
        <v>0.18190386427898209</v>
      </c>
      <c r="E176" s="47">
        <v>0.18180556126566497</v>
      </c>
      <c r="G176" s="44">
        <f>IFERROR(VLOOKUP(A176,'[1]Historical Fall Enrollment'!$A$8:$G$193,7,FALSE),0)</f>
        <v>1002</v>
      </c>
      <c r="H176" s="48"/>
      <c r="I176" s="49"/>
      <c r="J176" s="49"/>
      <c r="L176" s="44">
        <f t="shared" si="9"/>
        <v>1002</v>
      </c>
      <c r="M176" s="50">
        <f>IFERROR(VLOOKUP(A176,'[1]18-19 SF Pym JO'!$A$3:$AF$175,32,FALSE),0)</f>
        <v>6589631.7399999993</v>
      </c>
      <c r="N176" s="51">
        <f t="shared" si="10"/>
        <v>6576.4787824351288</v>
      </c>
      <c r="O176" s="52"/>
      <c r="P176" s="53">
        <f>IFERROR(VLOOKUP(A176,'[1]Historical Fall Enrollment'!$A$8:$E$193,5,FALSE),0)</f>
        <v>898</v>
      </c>
      <c r="Q176" s="50">
        <f>IFERROR(VLOOKUP(A176,'[1]20-21 SF pym AM'!$A$4:$AF$185,30,FALSE),0)</f>
        <v>6547919.04</v>
      </c>
      <c r="R176" s="50">
        <f t="shared" si="11"/>
        <v>7291.6693095768378</v>
      </c>
      <c r="T176" s="77">
        <v>928</v>
      </c>
      <c r="U176" s="80">
        <v>6568841.2700000005</v>
      </c>
      <c r="V176" s="81">
        <v>7078.492747844828</v>
      </c>
      <c r="W176" s="43"/>
      <c r="X176" s="83">
        <v>947</v>
      </c>
      <c r="Y176" s="87">
        <v>7291413.809700001</v>
      </c>
      <c r="Z176" s="90">
        <v>7699.4865994720176</v>
      </c>
      <c r="AA176" s="89"/>
      <c r="AB176" s="89"/>
      <c r="AC176" s="89"/>
      <c r="AD176" s="89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</row>
    <row r="177" spans="1:130" s="44" customFormat="1" x14ac:dyDescent="0.25">
      <c r="A177" s="52">
        <v>137</v>
      </c>
      <c r="B177" s="44">
        <v>1602550</v>
      </c>
      <c r="C177" s="44" t="s">
        <v>199</v>
      </c>
      <c r="D177" s="46">
        <v>0.1262433052792655</v>
      </c>
      <c r="E177" s="47">
        <v>0.12679465742458185</v>
      </c>
      <c r="G177" s="44">
        <f>IFERROR(VLOOKUP(A177,'[1]Historical Fall Enrollment'!$A$8:$G$193,7,FALSE),0)</f>
        <v>1072</v>
      </c>
      <c r="H177" s="48"/>
      <c r="I177" s="49"/>
      <c r="J177" s="49"/>
      <c r="L177" s="44">
        <f t="shared" si="9"/>
        <v>1072</v>
      </c>
      <c r="M177" s="50">
        <f>IFERROR(VLOOKUP(A177,'[1]18-19 SF Pym JO'!$A$3:$AF$175,32,FALSE),0)</f>
        <v>6667529.04</v>
      </c>
      <c r="N177" s="51">
        <f t="shared" si="10"/>
        <v>6219.709925373134</v>
      </c>
      <c r="O177" s="52"/>
      <c r="P177" s="53">
        <f>IFERROR(VLOOKUP(A177,'[1]Historical Fall Enrollment'!$A$8:$E$193,5,FALSE),0)</f>
        <v>1015</v>
      </c>
      <c r="Q177" s="50">
        <f>IFERROR(VLOOKUP(A177,'[1]20-21 SF pym AM'!$A$4:$AF$185,30,FALSE),0)</f>
        <v>6577508.6699999999</v>
      </c>
      <c r="R177" s="50">
        <f t="shared" si="11"/>
        <v>6480.3041083743838</v>
      </c>
      <c r="T177" s="77">
        <v>1015</v>
      </c>
      <c r="U177" s="80">
        <v>6525120</v>
      </c>
      <c r="V177" s="81">
        <v>6428.6896551724139</v>
      </c>
      <c r="W177" s="43"/>
      <c r="X177" s="83">
        <v>1036</v>
      </c>
      <c r="Y177" s="87">
        <v>7242883.2000000002</v>
      </c>
      <c r="Z177" s="90">
        <v>6991.2</v>
      </c>
      <c r="AA177" s="89"/>
      <c r="AB177" s="89"/>
      <c r="AC177" s="89"/>
      <c r="AD177" s="89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</row>
    <row r="178" spans="1:130" s="44" customFormat="1" x14ac:dyDescent="0.25">
      <c r="A178" s="52">
        <v>455</v>
      </c>
      <c r="B178" s="44">
        <f>VLOOKUP(A178,'[1]Bldg - SLDS Admin LEA'!$A$2:$B$68,2, FALSE)</f>
        <v>1600007</v>
      </c>
      <c r="C178" s="44" t="s">
        <v>200</v>
      </c>
      <c r="D178" s="46">
        <v>0</v>
      </c>
      <c r="E178" s="47">
        <v>5.0668020338143681E-2</v>
      </c>
      <c r="G178" s="44">
        <f>IFERROR(VLOOKUP(A178,'[1]Historical Fall Enrollment'!$A$8:$G$193,7,FALSE),0)</f>
        <v>1080</v>
      </c>
      <c r="H178" s="48"/>
      <c r="I178" s="49"/>
      <c r="J178" s="49"/>
      <c r="L178" s="44">
        <f t="shared" si="9"/>
        <v>1080</v>
      </c>
      <c r="M178" s="50">
        <f>IFERROR(VLOOKUP(A178,'[1]18-19 SF Pym JO'!$A$3:$AF$175,32,FALSE),0)</f>
        <v>6369874.2699999996</v>
      </c>
      <c r="N178" s="51">
        <f t="shared" si="10"/>
        <v>5898.0317314814811</v>
      </c>
      <c r="O178" s="52"/>
      <c r="P178" s="53">
        <f>IFERROR(VLOOKUP(A178,'[1]Historical Fall Enrollment'!$A$8:$E$193,5,FALSE),0)</f>
        <v>1211</v>
      </c>
      <c r="Q178" s="50">
        <f>IFERROR(VLOOKUP(A178,'[1]20-21 SF pym AM'!$A$4:$AF$185,30,FALSE),0)</f>
        <v>7373125.0999999996</v>
      </c>
      <c r="R178" s="50">
        <f t="shared" si="11"/>
        <v>6088.4600330305529</v>
      </c>
      <c r="T178" s="77">
        <v>1241</v>
      </c>
      <c r="U178" s="80">
        <v>7445911.6599999992</v>
      </c>
      <c r="V178" s="81">
        <v>5999.9288154713931</v>
      </c>
      <c r="W178" s="43"/>
      <c r="X178" s="83">
        <v>1266</v>
      </c>
      <c r="Y178" s="87">
        <v>8264961.9425999988</v>
      </c>
      <c r="Z178" s="90">
        <v>6528.405957819904</v>
      </c>
      <c r="AA178" s="89"/>
      <c r="AB178" s="89"/>
      <c r="AC178" s="89"/>
      <c r="AD178" s="89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</row>
    <row r="179" spans="1:130" s="44" customFormat="1" x14ac:dyDescent="0.25">
      <c r="A179" s="52">
        <v>232</v>
      </c>
      <c r="B179" s="44">
        <v>1603360</v>
      </c>
      <c r="C179" s="44" t="s">
        <v>201</v>
      </c>
      <c r="D179" s="46">
        <v>0.18453427065026362</v>
      </c>
      <c r="E179" s="47">
        <v>0.18558929126390736</v>
      </c>
      <c r="G179" s="44">
        <f>IFERROR(VLOOKUP(A179,'[1]Historical Fall Enrollment'!$A$8:$G$193,7,FALSE),0)</f>
        <v>1087</v>
      </c>
      <c r="H179" s="48"/>
      <c r="I179" s="49"/>
      <c r="J179" s="49"/>
      <c r="L179" s="44">
        <f t="shared" si="9"/>
        <v>1087</v>
      </c>
      <c r="M179" s="50">
        <f>IFERROR(VLOOKUP(A179,'[1]18-19 SF Pym JO'!$A$3:$AF$175,32,FALSE),0)</f>
        <v>6760083.5199999996</v>
      </c>
      <c r="N179" s="51">
        <f t="shared" si="10"/>
        <v>6219.0280772769083</v>
      </c>
      <c r="O179" s="52"/>
      <c r="P179" s="53">
        <f>IFERROR(VLOOKUP(A179,'[1]Historical Fall Enrollment'!$A$8:$E$193,5,FALSE),0)</f>
        <v>1108</v>
      </c>
      <c r="Q179" s="50">
        <f>IFERROR(VLOOKUP(A179,'[1]20-21 SF pym AM'!$A$4:$AF$185,30,FALSE),0)</f>
        <v>6941765.75</v>
      </c>
      <c r="R179" s="50">
        <f t="shared" si="11"/>
        <v>6265.1315433212994</v>
      </c>
      <c r="T179" s="77">
        <v>1119</v>
      </c>
      <c r="U179" s="80">
        <v>6820606.2400000002</v>
      </c>
      <c r="V179" s="81">
        <v>6095.2692046470065</v>
      </c>
      <c r="W179" s="43"/>
      <c r="X179" s="83">
        <v>1142</v>
      </c>
      <c r="Y179" s="87">
        <v>7570872.9264000002</v>
      </c>
      <c r="Z179" s="90">
        <v>6629.485925043783</v>
      </c>
      <c r="AA179" s="89"/>
      <c r="AB179" s="89"/>
      <c r="AC179" s="89"/>
      <c r="AD179" s="89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</row>
    <row r="180" spans="1:130" s="55" customFormat="1" x14ac:dyDescent="0.25">
      <c r="A180" s="52">
        <v>795</v>
      </c>
      <c r="B180" s="44" t="e">
        <f>VLOOKUP(A180,'[1]Bldg - SLDS Admin LEA'!$A$2:$B$68,2, FALSE)</f>
        <v>#N/A</v>
      </c>
      <c r="C180" s="44" t="s">
        <v>202</v>
      </c>
      <c r="D180" s="46">
        <v>0</v>
      </c>
      <c r="E180" s="47">
        <v>9.630721465222096E-2</v>
      </c>
      <c r="F180" s="44"/>
      <c r="G180" s="44">
        <f>IFERROR(VLOOKUP(A180,'[1]Historical Fall Enrollment'!$A$8:$G$193,7,FALSE),0)</f>
        <v>1175</v>
      </c>
      <c r="H180" s="48"/>
      <c r="I180" s="49"/>
      <c r="J180" s="49"/>
      <c r="K180" s="44"/>
      <c r="L180" s="44">
        <f t="shared" si="9"/>
        <v>1175</v>
      </c>
      <c r="M180" s="50">
        <f>IFERROR(VLOOKUP(A180,'[1]18-19 SF Pym JO'!$A$3:$AF$175,32,FALSE),0)</f>
        <v>6932147.6100000003</v>
      </c>
      <c r="N180" s="51">
        <f t="shared" si="10"/>
        <v>5899.7000936170216</v>
      </c>
      <c r="O180" s="52"/>
      <c r="P180" s="53">
        <f>IFERROR(VLOOKUP(A180,'[1]Historical Fall Enrollment'!$A$8:$E$193,5,FALSE),0)</f>
        <v>1275</v>
      </c>
      <c r="Q180" s="50">
        <f>IFERROR(VLOOKUP(A180,'[1]20-21 SF pym AM'!$A$4:$AF$185,30,FALSE),0)</f>
        <v>7601271.6100000003</v>
      </c>
      <c r="R180" s="50">
        <f t="shared" si="11"/>
        <v>5961.7816549019608</v>
      </c>
      <c r="S180" s="44"/>
      <c r="T180" s="77">
        <v>1268</v>
      </c>
      <c r="U180" s="80">
        <v>7698063.9200000009</v>
      </c>
      <c r="V180" s="81">
        <v>6071.0283280757103</v>
      </c>
      <c r="W180" s="43"/>
      <c r="X180" s="83">
        <v>1294</v>
      </c>
      <c r="Y180" s="87">
        <v>8544850.9512000009</v>
      </c>
      <c r="Z180" s="90">
        <v>6603.439684080372</v>
      </c>
      <c r="AA180" s="89"/>
      <c r="AB180" s="89"/>
      <c r="AC180" s="89"/>
      <c r="AD180" s="89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</row>
    <row r="181" spans="1:130" s="55" customFormat="1" x14ac:dyDescent="0.25">
      <c r="A181" s="52">
        <v>370</v>
      </c>
      <c r="B181" s="44">
        <v>1601470</v>
      </c>
      <c r="C181" s="44" t="s">
        <v>203</v>
      </c>
      <c r="D181" s="46">
        <v>0.14950166112956811</v>
      </c>
      <c r="E181" s="47">
        <v>0.15065237950287647</v>
      </c>
      <c r="F181" s="44"/>
      <c r="G181" s="44">
        <f>IFERROR(VLOOKUP(A181,'[1]Historical Fall Enrollment'!$A$8:$G$193,7,FALSE),0)</f>
        <v>1209</v>
      </c>
      <c r="H181" s="48"/>
      <c r="I181" s="49"/>
      <c r="J181" s="49"/>
      <c r="K181" s="44"/>
      <c r="L181" s="44">
        <f t="shared" ref="L181:L185" si="12">G181</f>
        <v>1209</v>
      </c>
      <c r="M181" s="50">
        <f>IFERROR(VLOOKUP(A181,'[1]18-19 SF Pym JO'!$A$3:$AF$175,32,FALSE),0)</f>
        <v>7328094.0999999996</v>
      </c>
      <c r="N181" s="51">
        <f t="shared" ref="N181:N185" si="13">IFERROR(M181/L181,0)</f>
        <v>6061.2854425144742</v>
      </c>
      <c r="O181" s="52"/>
      <c r="P181" s="53">
        <f>IFERROR(VLOOKUP(A181,'[1]Historical Fall Enrollment'!$A$8:$E$193,5,FALSE),0)</f>
        <v>1225</v>
      </c>
      <c r="Q181" s="50">
        <f>IFERROR(VLOOKUP(A181,'[1]20-21 SF pym AM'!$A$4:$AF$185,30,FALSE),0)</f>
        <v>7685502.7600000007</v>
      </c>
      <c r="R181" s="50">
        <f t="shared" ref="R181:R185" si="14">IFERROR(Q181/P181,0)</f>
        <v>6273.8798040816337</v>
      </c>
      <c r="S181" s="44"/>
      <c r="T181" s="77">
        <v>1282</v>
      </c>
      <c r="U181" s="80">
        <v>7938816.9400000004</v>
      </c>
      <c r="V181" s="81">
        <v>6192.5249141965678</v>
      </c>
      <c r="W181" s="43"/>
      <c r="X181" s="83">
        <v>1308</v>
      </c>
      <c r="Y181" s="87">
        <v>8812086.8034000006</v>
      </c>
      <c r="Z181" s="90">
        <v>6737.0694215596332</v>
      </c>
      <c r="AA181" s="89"/>
      <c r="AB181" s="89"/>
      <c r="AC181" s="89"/>
      <c r="AD181" s="89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43"/>
    </row>
    <row r="182" spans="1:130" s="44" customFormat="1" x14ac:dyDescent="0.25">
      <c r="A182" s="52">
        <v>231</v>
      </c>
      <c r="B182" s="44">
        <v>1601260</v>
      </c>
      <c r="C182" s="44" t="s">
        <v>204</v>
      </c>
      <c r="D182" s="46">
        <v>0.1760772659732541</v>
      </c>
      <c r="E182" s="47">
        <v>0.17281462816498966</v>
      </c>
      <c r="G182" s="44">
        <f>IFERROR(VLOOKUP(A182,'[1]Historical Fall Enrollment'!$A$8:$G$193,7,FALSE),0)</f>
        <v>1365</v>
      </c>
      <c r="H182" s="48"/>
      <c r="I182" s="49"/>
      <c r="J182" s="49"/>
      <c r="L182" s="44">
        <f t="shared" si="12"/>
        <v>1365</v>
      </c>
      <c r="M182" s="50">
        <f>IFERROR(VLOOKUP(A182,'[1]18-19 SF Pym JO'!$A$3:$AF$175,32,FALSE),0)</f>
        <v>8160194.3099999996</v>
      </c>
      <c r="N182" s="51">
        <f t="shared" si="13"/>
        <v>5978.1643296703296</v>
      </c>
      <c r="O182" s="52"/>
      <c r="P182" s="53">
        <f>IFERROR(VLOOKUP(A182,'[1]Historical Fall Enrollment'!$A$8:$E$193,5,FALSE),0)</f>
        <v>1302</v>
      </c>
      <c r="Q182" s="50">
        <f>IFERROR(VLOOKUP(A182,'[1]20-21 SF pym AM'!$A$4:$AF$185,30,FALSE),0)</f>
        <v>8189715.7999999998</v>
      </c>
      <c r="R182" s="50">
        <f t="shared" si="14"/>
        <v>6290.1043010752683</v>
      </c>
      <c r="T182" s="77">
        <v>1296</v>
      </c>
      <c r="U182" s="80">
        <v>8038122.9400000004</v>
      </c>
      <c r="V182" s="81">
        <v>6202.2553549382719</v>
      </c>
      <c r="W182" s="43"/>
      <c r="X182" s="83">
        <v>1322</v>
      </c>
      <c r="Y182" s="87">
        <v>8922316.4634000007</v>
      </c>
      <c r="Z182" s="90">
        <v>6749.1047378214835</v>
      </c>
      <c r="AA182" s="89"/>
      <c r="AB182" s="89"/>
      <c r="AC182" s="89"/>
      <c r="AD182" s="89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  <c r="DU182" s="43"/>
      <c r="DV182" s="43"/>
      <c r="DW182" s="43"/>
      <c r="DX182" s="43"/>
      <c r="DY182" s="43"/>
      <c r="DZ182" s="43"/>
    </row>
    <row r="183" spans="1:130" s="44" customFormat="1" x14ac:dyDescent="0.25">
      <c r="A183" s="52">
        <v>381</v>
      </c>
      <c r="B183" s="44">
        <v>1600060</v>
      </c>
      <c r="C183" s="44" t="s">
        <v>205</v>
      </c>
      <c r="D183" s="46">
        <v>0.16341923318667503</v>
      </c>
      <c r="E183" s="47">
        <v>0.16419927006643983</v>
      </c>
      <c r="G183" s="44">
        <f>IFERROR(VLOOKUP(A183,'[1]Historical Fall Enrollment'!$A$8:$G$193,7,FALSE),0)</f>
        <v>1467</v>
      </c>
      <c r="H183" s="48"/>
      <c r="I183" s="49"/>
      <c r="J183" s="49"/>
      <c r="L183" s="44">
        <f t="shared" si="12"/>
        <v>1467</v>
      </c>
      <c r="M183" s="50">
        <f>IFERROR(VLOOKUP(A183,'[1]18-19 SF Pym JO'!$A$3:$AF$175,32,FALSE),0)</f>
        <v>8983837.4299999997</v>
      </c>
      <c r="N183" s="51">
        <f t="shared" si="13"/>
        <v>6123.951895023858</v>
      </c>
      <c r="O183" s="52"/>
      <c r="P183" s="53">
        <f>IFERROR(VLOOKUP(A183,'[1]Historical Fall Enrollment'!$A$8:$E$193,5,FALSE),0)</f>
        <v>1512</v>
      </c>
      <c r="Q183" s="50">
        <f>IFERROR(VLOOKUP(A183,'[1]20-21 SF pym AM'!$A$4:$AF$185,30,FALSE),0)</f>
        <v>9753238.3399999999</v>
      </c>
      <c r="R183" s="50">
        <f t="shared" si="14"/>
        <v>6450.5544576719576</v>
      </c>
      <c r="T183" s="77">
        <v>1590</v>
      </c>
      <c r="U183" s="80">
        <v>10015185.530000001</v>
      </c>
      <c r="V183" s="81">
        <v>6298.8588238993716</v>
      </c>
      <c r="W183" s="43"/>
      <c r="X183" s="83">
        <v>1622</v>
      </c>
      <c r="Y183" s="87">
        <v>11116855.938300002</v>
      </c>
      <c r="Z183" s="90">
        <v>6853.7952763871781</v>
      </c>
      <c r="AA183" s="89"/>
      <c r="AB183" s="89"/>
      <c r="AC183" s="89"/>
      <c r="AD183" s="89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</row>
    <row r="184" spans="1:130" s="44" customFormat="1" x14ac:dyDescent="0.25">
      <c r="A184" s="52">
        <v>431</v>
      </c>
      <c r="B184" s="44">
        <v>1603330</v>
      </c>
      <c r="C184" s="44" t="s">
        <v>206</v>
      </c>
      <c r="D184" s="46">
        <v>0.16831683168316833</v>
      </c>
      <c r="E184" s="47">
        <v>0.16881910174796791</v>
      </c>
      <c r="G184" s="44">
        <f>IFERROR(VLOOKUP(A184,'[1]Historical Fall Enrollment'!$A$8:$G$193,7,FALSE),0)</f>
        <v>1574</v>
      </c>
      <c r="H184" s="48"/>
      <c r="I184" s="49"/>
      <c r="J184" s="49"/>
      <c r="L184" s="44">
        <f t="shared" si="12"/>
        <v>1574</v>
      </c>
      <c r="M184" s="50">
        <f>IFERROR(VLOOKUP(A184,'[1]18-19 SF Pym JO'!$A$3:$AF$175,32,FALSE),0)</f>
        <v>9643239.8399999999</v>
      </c>
      <c r="N184" s="51">
        <f t="shared" si="13"/>
        <v>6126.5818551461243</v>
      </c>
      <c r="O184" s="52"/>
      <c r="P184" s="53">
        <f>IFERROR(VLOOKUP(A184,'[1]Historical Fall Enrollment'!$A$8:$E$193,5,FALSE),0)</f>
        <v>1478</v>
      </c>
      <c r="Q184" s="50">
        <f>IFERROR(VLOOKUP(A184,'[1]20-21 SF pym AM'!$A$4:$AF$185,30,FALSE),0)</f>
        <v>9309906.209999999</v>
      </c>
      <c r="R184" s="50">
        <f t="shared" si="14"/>
        <v>6298.9893166441134</v>
      </c>
      <c r="T184" s="77">
        <v>1492</v>
      </c>
      <c r="U184" s="80">
        <v>9681131.910000002</v>
      </c>
      <c r="V184" s="81">
        <v>6488.694309651476</v>
      </c>
      <c r="W184" s="43"/>
      <c r="X184" s="83">
        <v>1522</v>
      </c>
      <c r="Y184" s="87">
        <v>10746056.420100002</v>
      </c>
      <c r="Z184" s="90">
        <v>7060.4838502628136</v>
      </c>
      <c r="AA184" s="89"/>
      <c r="AB184" s="89"/>
      <c r="AC184" s="89"/>
      <c r="AD184" s="89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  <c r="DU184" s="43"/>
      <c r="DV184" s="43"/>
      <c r="DW184" s="43"/>
      <c r="DX184" s="43"/>
      <c r="DY184" s="43"/>
      <c r="DZ184" s="43"/>
    </row>
    <row r="185" spans="1:130" s="44" customFormat="1" x14ac:dyDescent="0.25">
      <c r="A185" s="52">
        <v>60</v>
      </c>
      <c r="B185" s="44">
        <v>1602910</v>
      </c>
      <c r="C185" s="44" t="s">
        <v>207</v>
      </c>
      <c r="D185" s="46">
        <v>0.10076530612244898</v>
      </c>
      <c r="E185" s="47">
        <v>0.10093108321574984</v>
      </c>
      <c r="G185" s="44">
        <f>IFERROR(VLOOKUP(A185,'[1]Historical Fall Enrollment'!$A$8:$G$193,7,FALSE),0)</f>
        <v>2349</v>
      </c>
      <c r="H185" s="48"/>
      <c r="I185" s="49"/>
      <c r="J185" s="49"/>
      <c r="L185" s="44">
        <f t="shared" si="12"/>
        <v>2349</v>
      </c>
      <c r="M185" s="50">
        <f>IFERROR(VLOOKUP(A185,'[1]18-19 SF Pym JO'!$A$3:$AF$175,32,FALSE),0)</f>
        <v>12711036.34</v>
      </c>
      <c r="N185" s="51">
        <f t="shared" si="13"/>
        <v>5411.25429544487</v>
      </c>
      <c r="O185" s="52"/>
      <c r="P185" s="53">
        <f>IFERROR(VLOOKUP(A185,'[1]Historical Fall Enrollment'!$A$8:$E$193,5,FALSE),0)</f>
        <v>2256</v>
      </c>
      <c r="Q185" s="50">
        <f>IFERROR(VLOOKUP(A185,'[1]20-21 SF pym AM'!$A$4:$AF$185,30,FALSE),0)</f>
        <v>13054464.01</v>
      </c>
      <c r="R185" s="50">
        <f t="shared" si="14"/>
        <v>5786.5531959219861</v>
      </c>
      <c r="T185" s="77">
        <v>2447</v>
      </c>
      <c r="U185" s="80">
        <v>13692672.749999998</v>
      </c>
      <c r="V185" s="81">
        <v>5595.6978953820999</v>
      </c>
      <c r="W185" s="43"/>
      <c r="X185" s="83">
        <v>2496</v>
      </c>
      <c r="Y185" s="87">
        <v>15198866.752499998</v>
      </c>
      <c r="Z185" s="90">
        <v>6089.2895643028833</v>
      </c>
      <c r="AA185" s="89"/>
      <c r="AB185" s="89"/>
      <c r="AC185" s="89"/>
      <c r="AD185" s="89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  <c r="DU185" s="43"/>
      <c r="DV185" s="43"/>
      <c r="DW185" s="43"/>
      <c r="DX185" s="43"/>
      <c r="DY185" s="43"/>
      <c r="DZ185" s="43"/>
    </row>
    <row r="186" spans="1:130" x14ac:dyDescent="0.25">
      <c r="A186" s="74"/>
      <c r="B186" s="56"/>
      <c r="C186" s="56"/>
      <c r="D186" s="57"/>
      <c r="E186" s="58"/>
      <c r="F186" s="56"/>
      <c r="H186" s="56"/>
      <c r="I186" s="56"/>
      <c r="J186" s="56"/>
      <c r="K186" s="56"/>
      <c r="L186" s="56"/>
      <c r="M186" s="59"/>
      <c r="N186" s="60"/>
      <c r="O186" s="56"/>
      <c r="P186" s="61"/>
      <c r="Q186" s="59"/>
      <c r="R186" s="59"/>
      <c r="S186" s="56"/>
      <c r="T186" s="56"/>
      <c r="U186" s="56"/>
      <c r="V186" s="59"/>
      <c r="W186" s="56"/>
      <c r="X186" s="56"/>
      <c r="Y186" s="56"/>
    </row>
    <row r="187" spans="1:130" x14ac:dyDescent="0.25">
      <c r="A187" s="74"/>
      <c r="B187" s="56"/>
      <c r="C187" s="56"/>
      <c r="D187" s="57"/>
      <c r="E187" s="58"/>
      <c r="F187" s="56"/>
      <c r="H187" s="56"/>
      <c r="I187" s="56"/>
      <c r="J187" s="56"/>
      <c r="K187" s="56"/>
      <c r="L187" s="56"/>
      <c r="M187" s="59"/>
      <c r="N187" s="60"/>
      <c r="O187" s="56"/>
      <c r="P187" s="61"/>
      <c r="Q187" s="59"/>
      <c r="R187" s="59"/>
      <c r="S187" s="56"/>
      <c r="T187" s="56"/>
      <c r="U187" s="56"/>
      <c r="V187" s="59"/>
      <c r="W187" s="56"/>
      <c r="X187" s="56"/>
      <c r="Y187" s="56"/>
    </row>
    <row r="188" spans="1:130" x14ac:dyDescent="0.25">
      <c r="H188" s="62"/>
    </row>
    <row r="189" spans="1:130" s="63" customFormat="1" x14ac:dyDescent="0.25">
      <c r="A189" s="76"/>
      <c r="D189" s="64"/>
      <c r="F189" s="62"/>
      <c r="G189" s="62"/>
      <c r="H189" s="62"/>
      <c r="I189" s="62"/>
      <c r="J189" s="62"/>
      <c r="K189" s="62"/>
      <c r="L189" s="62"/>
      <c r="M189" s="65"/>
      <c r="N189" s="66"/>
      <c r="O189" s="62"/>
      <c r="P189" s="67"/>
      <c r="Q189" s="65"/>
      <c r="R189" s="68"/>
      <c r="S189" s="62"/>
      <c r="T189" s="67"/>
      <c r="U189" s="62"/>
      <c r="V189" s="68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  <c r="CP189" s="62"/>
      <c r="CQ189" s="62"/>
      <c r="CR189" s="62"/>
      <c r="CS189" s="62"/>
      <c r="CT189" s="62"/>
      <c r="CU189" s="62"/>
      <c r="CV189" s="62"/>
      <c r="CW189" s="62"/>
      <c r="CX189" s="62"/>
      <c r="CY189" s="62"/>
      <c r="CZ189" s="62"/>
      <c r="DA189" s="62"/>
      <c r="DB189" s="62"/>
      <c r="DC189" s="62"/>
      <c r="DD189" s="62"/>
      <c r="DE189" s="62"/>
      <c r="DF189" s="62"/>
      <c r="DG189" s="62"/>
      <c r="DH189" s="62"/>
      <c r="DI189" s="62"/>
      <c r="DJ189" s="62"/>
      <c r="DK189" s="62"/>
      <c r="DL189" s="62"/>
      <c r="DM189" s="62"/>
      <c r="DN189" s="62"/>
      <c r="DO189" s="62"/>
      <c r="DP189" s="62"/>
      <c r="DQ189" s="62"/>
      <c r="DR189" s="62"/>
      <c r="DS189" s="62"/>
      <c r="DT189" s="62"/>
      <c r="DU189" s="62"/>
      <c r="DV189" s="62"/>
      <c r="DW189" s="62"/>
      <c r="DX189" s="62"/>
      <c r="DY189" s="62"/>
      <c r="DZ189" s="62"/>
    </row>
    <row r="190" spans="1:130" s="63" customFormat="1" x14ac:dyDescent="0.25">
      <c r="A190" s="76"/>
      <c r="D190" s="64"/>
      <c r="F190" s="62"/>
      <c r="G190" s="62"/>
      <c r="H190" s="62"/>
      <c r="I190" s="62"/>
      <c r="J190" s="62"/>
      <c r="K190" s="62"/>
      <c r="L190" s="62"/>
      <c r="M190" s="65"/>
      <c r="N190" s="66"/>
      <c r="O190" s="62"/>
      <c r="P190" s="67"/>
      <c r="Q190" s="65"/>
      <c r="R190" s="68"/>
      <c r="S190" s="62"/>
      <c r="T190" s="67"/>
      <c r="U190" s="62"/>
      <c r="V190" s="68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CZ190" s="62"/>
      <c r="DA190" s="62"/>
      <c r="DB190" s="62"/>
      <c r="DC190" s="62"/>
      <c r="DD190" s="62"/>
      <c r="DE190" s="62"/>
      <c r="DF190" s="62"/>
      <c r="DG190" s="62"/>
      <c r="DH190" s="62"/>
      <c r="DI190" s="62"/>
      <c r="DJ190" s="62"/>
      <c r="DK190" s="62"/>
      <c r="DL190" s="62"/>
      <c r="DM190" s="62"/>
      <c r="DN190" s="62"/>
      <c r="DO190" s="62"/>
      <c r="DP190" s="62"/>
      <c r="DQ190" s="62"/>
      <c r="DR190" s="62"/>
      <c r="DS190" s="62"/>
      <c r="DT190" s="62"/>
      <c r="DU190" s="62"/>
      <c r="DV190" s="62"/>
      <c r="DW190" s="62"/>
      <c r="DX190" s="62"/>
      <c r="DY190" s="62"/>
      <c r="DZ190" s="62"/>
    </row>
    <row r="191" spans="1:130" s="63" customFormat="1" x14ac:dyDescent="0.25">
      <c r="A191" s="76"/>
      <c r="D191" s="64"/>
      <c r="F191" s="62"/>
      <c r="G191" s="62"/>
      <c r="H191" s="62"/>
      <c r="I191" s="62"/>
      <c r="J191" s="62"/>
      <c r="K191" s="62"/>
      <c r="L191" s="62"/>
      <c r="M191" s="65"/>
      <c r="N191" s="66"/>
      <c r="O191" s="62"/>
      <c r="P191" s="67"/>
      <c r="Q191" s="65"/>
      <c r="R191" s="68"/>
      <c r="S191" s="62"/>
      <c r="T191" s="67"/>
      <c r="U191" s="62"/>
      <c r="V191" s="68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62"/>
      <c r="CN191" s="62"/>
      <c r="CO191" s="62"/>
      <c r="CP191" s="62"/>
      <c r="CQ191" s="62"/>
      <c r="CR191" s="62"/>
      <c r="CS191" s="62"/>
      <c r="CT191" s="62"/>
      <c r="CU191" s="62"/>
      <c r="CV191" s="62"/>
      <c r="CW191" s="62"/>
      <c r="CX191" s="62"/>
      <c r="CY191" s="62"/>
      <c r="CZ191" s="62"/>
      <c r="DA191" s="62"/>
      <c r="DB191" s="62"/>
      <c r="DC191" s="62"/>
      <c r="DD191" s="62"/>
      <c r="DE191" s="62"/>
      <c r="DF191" s="62"/>
      <c r="DG191" s="62"/>
      <c r="DH191" s="62"/>
      <c r="DI191" s="62"/>
      <c r="DJ191" s="62"/>
      <c r="DK191" s="62"/>
      <c r="DL191" s="62"/>
      <c r="DM191" s="62"/>
      <c r="DN191" s="62"/>
      <c r="DO191" s="62"/>
      <c r="DP191" s="62"/>
      <c r="DQ191" s="62"/>
      <c r="DR191" s="62"/>
      <c r="DS191" s="62"/>
      <c r="DT191" s="62"/>
      <c r="DU191" s="62"/>
      <c r="DV191" s="62"/>
      <c r="DW191" s="62"/>
      <c r="DX191" s="62"/>
      <c r="DY191" s="62"/>
      <c r="DZ191" s="62"/>
    </row>
    <row r="192" spans="1:130" s="63" customFormat="1" x14ac:dyDescent="0.25">
      <c r="A192" s="76"/>
      <c r="D192" s="64"/>
      <c r="F192" s="62"/>
      <c r="G192" s="62"/>
      <c r="H192" s="62"/>
      <c r="I192" s="62"/>
      <c r="J192" s="62"/>
      <c r="K192" s="62"/>
      <c r="L192" s="62"/>
      <c r="M192" s="65"/>
      <c r="N192" s="66"/>
      <c r="O192" s="62"/>
      <c r="P192" s="67"/>
      <c r="Q192" s="65"/>
      <c r="R192" s="68"/>
      <c r="S192" s="62"/>
      <c r="T192" s="67"/>
      <c r="U192" s="62"/>
      <c r="V192" s="68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  <c r="CL192" s="62"/>
      <c r="CM192" s="62"/>
      <c r="CN192" s="62"/>
      <c r="CO192" s="62"/>
      <c r="CP192" s="62"/>
      <c r="CQ192" s="62"/>
      <c r="CR192" s="62"/>
      <c r="CS192" s="62"/>
      <c r="CT192" s="62"/>
      <c r="CU192" s="62"/>
      <c r="CV192" s="62"/>
      <c r="CW192" s="62"/>
      <c r="CX192" s="62"/>
      <c r="CY192" s="62"/>
      <c r="CZ192" s="62"/>
      <c r="DA192" s="62"/>
      <c r="DB192" s="62"/>
      <c r="DC192" s="62"/>
      <c r="DD192" s="62"/>
      <c r="DE192" s="62"/>
      <c r="DF192" s="62"/>
      <c r="DG192" s="62"/>
      <c r="DH192" s="62"/>
      <c r="DI192" s="62"/>
      <c r="DJ192" s="62"/>
      <c r="DK192" s="62"/>
      <c r="DL192" s="62"/>
      <c r="DM192" s="62"/>
      <c r="DN192" s="62"/>
      <c r="DO192" s="62"/>
      <c r="DP192" s="62"/>
      <c r="DQ192" s="62"/>
      <c r="DR192" s="62"/>
      <c r="DS192" s="62"/>
      <c r="DT192" s="62"/>
      <c r="DU192" s="62"/>
      <c r="DV192" s="62"/>
      <c r="DW192" s="62"/>
      <c r="DX192" s="62"/>
      <c r="DY192" s="62"/>
      <c r="DZ192" s="62"/>
    </row>
    <row r="193" spans="1:130" s="63" customFormat="1" ht="15.75" customHeight="1" x14ac:dyDescent="0.25">
      <c r="A193" s="76"/>
      <c r="D193" s="64"/>
      <c r="F193" s="62"/>
      <c r="G193" s="62"/>
      <c r="H193" s="62"/>
      <c r="I193" s="62"/>
      <c r="J193" s="62"/>
      <c r="K193" s="62"/>
      <c r="L193" s="62"/>
      <c r="M193" s="65"/>
      <c r="N193" s="66"/>
      <c r="O193" s="62"/>
      <c r="P193" s="67"/>
      <c r="Q193" s="65"/>
      <c r="R193" s="68"/>
      <c r="S193" s="62"/>
      <c r="T193" s="67"/>
      <c r="U193" s="62"/>
      <c r="V193" s="68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62"/>
      <c r="CI193" s="62"/>
      <c r="CJ193" s="62"/>
      <c r="CK193" s="62"/>
      <c r="CL193" s="62"/>
      <c r="CM193" s="62"/>
      <c r="CN193" s="62"/>
      <c r="CO193" s="62"/>
      <c r="CP193" s="62"/>
      <c r="CQ193" s="62"/>
      <c r="CR193" s="62"/>
      <c r="CS193" s="62"/>
      <c r="CT193" s="62"/>
      <c r="CU193" s="62"/>
      <c r="CV193" s="62"/>
      <c r="CW193" s="62"/>
      <c r="CX193" s="62"/>
      <c r="CY193" s="62"/>
      <c r="CZ193" s="62"/>
      <c r="DA193" s="62"/>
      <c r="DB193" s="62"/>
      <c r="DC193" s="62"/>
      <c r="DD193" s="62"/>
      <c r="DE193" s="62"/>
      <c r="DF193" s="62"/>
      <c r="DG193" s="62"/>
      <c r="DH193" s="62"/>
      <c r="DI193" s="62"/>
      <c r="DJ193" s="62"/>
      <c r="DK193" s="62"/>
      <c r="DL193" s="62"/>
      <c r="DM193" s="62"/>
      <c r="DN193" s="62"/>
      <c r="DO193" s="62"/>
      <c r="DP193" s="62"/>
      <c r="DQ193" s="62"/>
      <c r="DR193" s="62"/>
      <c r="DS193" s="62"/>
      <c r="DT193" s="62"/>
      <c r="DU193" s="62"/>
      <c r="DV193" s="62"/>
      <c r="DW193" s="62"/>
      <c r="DX193" s="62"/>
      <c r="DY193" s="62"/>
      <c r="DZ193" s="62"/>
    </row>
    <row r="194" spans="1:130" s="63" customFormat="1" x14ac:dyDescent="0.25">
      <c r="A194" s="76"/>
      <c r="D194" s="64"/>
      <c r="F194" s="62"/>
      <c r="G194" s="62"/>
      <c r="H194" s="62"/>
      <c r="I194" s="62"/>
      <c r="J194" s="62"/>
      <c r="K194" s="62"/>
      <c r="L194" s="62"/>
      <c r="M194" s="65"/>
      <c r="N194" s="66"/>
      <c r="O194" s="62"/>
      <c r="P194" s="67"/>
      <c r="Q194" s="65"/>
      <c r="R194" s="68"/>
      <c r="S194" s="62"/>
      <c r="T194" s="67"/>
      <c r="U194" s="62"/>
      <c r="V194" s="68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62"/>
      <c r="CK194" s="62"/>
      <c r="CL194" s="62"/>
      <c r="CM194" s="62"/>
      <c r="CN194" s="62"/>
      <c r="CO194" s="62"/>
      <c r="CP194" s="62"/>
      <c r="CQ194" s="62"/>
      <c r="CR194" s="62"/>
      <c r="CS194" s="62"/>
      <c r="CT194" s="62"/>
      <c r="CU194" s="62"/>
      <c r="CV194" s="62"/>
      <c r="CW194" s="62"/>
      <c r="CX194" s="62"/>
      <c r="CY194" s="62"/>
      <c r="CZ194" s="62"/>
      <c r="DA194" s="62"/>
      <c r="DB194" s="62"/>
      <c r="DC194" s="62"/>
      <c r="DD194" s="62"/>
      <c r="DE194" s="62"/>
      <c r="DF194" s="62"/>
      <c r="DG194" s="62"/>
      <c r="DH194" s="62"/>
      <c r="DI194" s="62"/>
      <c r="DJ194" s="62"/>
      <c r="DK194" s="62"/>
      <c r="DL194" s="62"/>
      <c r="DM194" s="62"/>
      <c r="DN194" s="62"/>
      <c r="DO194" s="62"/>
      <c r="DP194" s="62"/>
      <c r="DQ194" s="62"/>
      <c r="DR194" s="62"/>
      <c r="DS194" s="62"/>
      <c r="DT194" s="62"/>
      <c r="DU194" s="62"/>
      <c r="DV194" s="62"/>
      <c r="DW194" s="62"/>
      <c r="DX194" s="62"/>
      <c r="DY194" s="62"/>
      <c r="DZ194" s="62"/>
    </row>
    <row r="195" spans="1:130" x14ac:dyDescent="0.25">
      <c r="A195" s="76"/>
      <c r="B195" s="63"/>
      <c r="C195" s="63"/>
      <c r="D195" s="64"/>
      <c r="F195" s="1"/>
      <c r="G195" s="1"/>
      <c r="H195" s="1"/>
      <c r="I195" s="1"/>
      <c r="J195" s="1"/>
      <c r="K195" s="1"/>
      <c r="L195" s="1"/>
      <c r="M195" s="65"/>
      <c r="N195" s="69"/>
      <c r="P195" s="67"/>
      <c r="Q195" s="65"/>
      <c r="R195" s="70"/>
      <c r="S195" s="1"/>
      <c r="T195" s="67"/>
      <c r="U195" s="1"/>
      <c r="V195" s="70"/>
    </row>
    <row r="196" spans="1:130" x14ac:dyDescent="0.25">
      <c r="E196" s="71"/>
      <c r="F196" s="1"/>
      <c r="G196" s="1"/>
      <c r="H196" s="1"/>
      <c r="I196" s="1"/>
      <c r="J196" s="1"/>
      <c r="K196" s="1"/>
      <c r="L196" s="1"/>
      <c r="M196" s="1"/>
      <c r="N196" s="1"/>
      <c r="S196" s="1"/>
      <c r="T196" s="1"/>
      <c r="U196" s="1"/>
      <c r="V196" s="1"/>
    </row>
    <row r="197" spans="1:130" x14ac:dyDescent="0.25">
      <c r="E197" s="71"/>
      <c r="F197" s="1"/>
      <c r="G197" s="1"/>
      <c r="H197" s="1"/>
      <c r="I197" s="1"/>
      <c r="J197" s="1"/>
      <c r="K197" s="1"/>
      <c r="L197" s="1"/>
      <c r="M197" s="1"/>
      <c r="N197" s="1"/>
      <c r="S197" s="1"/>
      <c r="T197" s="1"/>
      <c r="U197" s="1"/>
      <c r="V197" s="1"/>
    </row>
    <row r="198" spans="1:130" x14ac:dyDescent="0.25">
      <c r="E198" s="71"/>
      <c r="F198" s="1"/>
      <c r="G198" s="1"/>
      <c r="H198" s="1"/>
      <c r="I198" s="1"/>
      <c r="J198" s="1"/>
      <c r="K198" s="1"/>
      <c r="L198" s="1"/>
      <c r="M198" s="1"/>
      <c r="N198" s="1"/>
      <c r="S198" s="1"/>
      <c r="T198" s="1"/>
      <c r="U198" s="1"/>
      <c r="V198" s="1"/>
    </row>
    <row r="199" spans="1:130" x14ac:dyDescent="0.25">
      <c r="E199" s="71"/>
      <c r="F199" s="1"/>
      <c r="G199" s="1"/>
      <c r="H199" s="1"/>
      <c r="I199" s="1"/>
      <c r="J199" s="1"/>
      <c r="K199" s="1"/>
      <c r="L199" s="1"/>
      <c r="M199" s="1"/>
      <c r="N199" s="1"/>
      <c r="S199" s="1"/>
      <c r="T199" s="1"/>
      <c r="U199" s="1"/>
      <c r="V199" s="1"/>
    </row>
  </sheetData>
  <mergeCells count="15">
    <mergeCell ref="X1:Z1"/>
    <mergeCell ref="X2:Z2"/>
    <mergeCell ref="A3:C3"/>
    <mergeCell ref="A4:C4"/>
    <mergeCell ref="A5:C5"/>
    <mergeCell ref="T1:V1"/>
    <mergeCell ref="A2:C2"/>
    <mergeCell ref="G2:J2"/>
    <mergeCell ref="L2:N2"/>
    <mergeCell ref="P2:R2"/>
    <mergeCell ref="T2:V2"/>
    <mergeCell ref="A1:C1"/>
    <mergeCell ref="G1:J1"/>
    <mergeCell ref="L1:N1"/>
    <mergeCell ref="O1:R1"/>
  </mergeCells>
  <conditionalFormatting sqref="P187:R187 P189:P195 T189:V195 R189:R195 P182:P186 M7:M51 I7:J51 I53:J185 M53:M187 O53:P179 O7:R51 Q53:R186 T7:V51 T53:V187">
    <cfRule type="containsText" dxfId="5" priority="6" operator="containsText" text="Yes">
      <formula>NOT(ISERROR(SEARCH("Yes",I7)))</formula>
    </cfRule>
  </conditionalFormatting>
  <conditionalFormatting sqref="P187:R187 P189:P195 T189:V195 R189:R195 P182:P186 M7:M51 I7:J51 I53:J185 M53:M187 O53:P179 O7:R51 Q53:R186 T7:V51 T53:V187">
    <cfRule type="containsText" dxfId="4" priority="4" operator="containsText" text="No">
      <formula>NOT(ISERROR(SEARCH("No",I7)))</formula>
    </cfRule>
    <cfRule type="containsText" dxfId="3" priority="5" operator="containsText" text="Yes">
      <formula>NOT(ISERROR(SEARCH("Yes",I7)))</formula>
    </cfRule>
  </conditionalFormatting>
  <conditionalFormatting sqref="P180:P181">
    <cfRule type="containsText" dxfId="2" priority="3" operator="containsText" text="Yes">
      <formula>NOT(ISERROR(SEARCH("Yes",P180)))</formula>
    </cfRule>
  </conditionalFormatting>
  <conditionalFormatting sqref="P180:P181">
    <cfRule type="containsText" dxfId="1" priority="1" operator="containsText" text="No">
      <formula>NOT(ISERROR(SEARCH("No",P180)))</formula>
    </cfRule>
    <cfRule type="containsText" dxfId="0" priority="2" operator="containsText" text="Yes">
      <formula>NOT(ISERROR(SEARCH("Yes",P180)))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922E-2A0A-4A35-A801-3860A6075967}">
  <dimension ref="A1:F179"/>
  <sheetViews>
    <sheetView workbookViewId="0">
      <selection activeCell="I19" sqref="I19"/>
    </sheetView>
  </sheetViews>
  <sheetFormatPr defaultRowHeight="15" x14ac:dyDescent="0.25"/>
  <sheetData>
    <row r="1" spans="1: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</row>
    <row r="2" spans="1:6" x14ac:dyDescent="0.25">
      <c r="A2">
        <v>392</v>
      </c>
      <c r="B2">
        <v>1602280</v>
      </c>
      <c r="C2" t="s">
        <v>95</v>
      </c>
      <c r="D2">
        <v>96.9</v>
      </c>
      <c r="E2">
        <v>1537078.7492999998</v>
      </c>
      <c r="F2">
        <v>15862.525792569657</v>
      </c>
    </row>
    <row r="3" spans="1:6" x14ac:dyDescent="0.25">
      <c r="A3">
        <v>483</v>
      </c>
      <c r="B3">
        <v>1600163</v>
      </c>
      <c r="C3" t="s">
        <v>93</v>
      </c>
      <c r="D3">
        <v>121.38</v>
      </c>
      <c r="E3">
        <v>884079.73529999994</v>
      </c>
      <c r="F3">
        <v>7283.5700716757292</v>
      </c>
    </row>
    <row r="4" spans="1:6" x14ac:dyDescent="0.25">
      <c r="A4">
        <v>433</v>
      </c>
      <c r="B4">
        <v>1602160</v>
      </c>
      <c r="C4" t="s">
        <v>102</v>
      </c>
      <c r="D4">
        <v>138.72</v>
      </c>
      <c r="E4">
        <v>1752420.825</v>
      </c>
      <c r="F4">
        <v>12632.791414359861</v>
      </c>
    </row>
    <row r="5" spans="1:6" x14ac:dyDescent="0.25">
      <c r="A5">
        <v>304</v>
      </c>
      <c r="B5">
        <v>1601620</v>
      </c>
      <c r="C5" t="s">
        <v>160</v>
      </c>
      <c r="D5">
        <v>410.04</v>
      </c>
      <c r="E5">
        <v>3431460.6822000002</v>
      </c>
      <c r="F5">
        <v>8368.5998492829967</v>
      </c>
    </row>
    <row r="6" spans="1:6" x14ac:dyDescent="0.25">
      <c r="A6">
        <v>192</v>
      </c>
      <c r="B6">
        <v>1601230</v>
      </c>
      <c r="C6" t="s">
        <v>159</v>
      </c>
      <c r="D6">
        <v>414.12</v>
      </c>
      <c r="E6">
        <v>3488403.327</v>
      </c>
      <c r="F6">
        <v>8423.6533541002609</v>
      </c>
    </row>
    <row r="7" spans="1:6" x14ac:dyDescent="0.25">
      <c r="A7">
        <v>531</v>
      </c>
      <c r="B7">
        <v>1600186</v>
      </c>
      <c r="C7" t="s">
        <v>79</v>
      </c>
      <c r="D7">
        <v>77.52</v>
      </c>
      <c r="E7">
        <v>745518.30209999997</v>
      </c>
      <c r="F7">
        <v>9617.109160216718</v>
      </c>
    </row>
    <row r="8" spans="1:6" x14ac:dyDescent="0.25">
      <c r="A8">
        <v>234</v>
      </c>
      <c r="B8">
        <v>1600330</v>
      </c>
      <c r="C8" t="s">
        <v>106</v>
      </c>
      <c r="D8">
        <v>107.1</v>
      </c>
      <c r="E8">
        <v>1742170.4856000002</v>
      </c>
      <c r="F8">
        <v>16266.764571428575</v>
      </c>
    </row>
    <row r="9" spans="1:6" x14ac:dyDescent="0.25">
      <c r="A9">
        <v>566</v>
      </c>
      <c r="B9">
        <v>1600200</v>
      </c>
      <c r="C9" t="s">
        <v>76</v>
      </c>
      <c r="D9">
        <v>45.9</v>
      </c>
      <c r="E9">
        <v>510855.74400000001</v>
      </c>
      <c r="F9">
        <v>11129.754771241831</v>
      </c>
    </row>
    <row r="10" spans="1:6" x14ac:dyDescent="0.25">
      <c r="A10">
        <v>391</v>
      </c>
      <c r="B10">
        <v>1601650</v>
      </c>
      <c r="C10" t="s">
        <v>28</v>
      </c>
      <c r="D10">
        <v>1180.1400000000001</v>
      </c>
      <c r="E10">
        <v>8156621.7800999992</v>
      </c>
      <c r="F10">
        <v>6911.5713221312717</v>
      </c>
    </row>
    <row r="11" spans="1:6" x14ac:dyDescent="0.25">
      <c r="A11">
        <v>393</v>
      </c>
      <c r="B11">
        <v>1603300</v>
      </c>
      <c r="C11" t="s">
        <v>169</v>
      </c>
      <c r="D11">
        <v>536.52</v>
      </c>
      <c r="E11">
        <v>4211136.6590999998</v>
      </c>
      <c r="F11">
        <v>7848.983559047193</v>
      </c>
    </row>
    <row r="12" spans="1:6" x14ac:dyDescent="0.25">
      <c r="A12">
        <v>171</v>
      </c>
      <c r="B12">
        <v>1602520</v>
      </c>
      <c r="C12" t="s">
        <v>29</v>
      </c>
      <c r="D12">
        <v>1075.08</v>
      </c>
      <c r="E12">
        <v>10645161.072000001</v>
      </c>
      <c r="F12">
        <v>9901.7385422480202</v>
      </c>
    </row>
    <row r="13" spans="1:6" x14ac:dyDescent="0.25">
      <c r="A13">
        <v>487</v>
      </c>
      <c r="B13">
        <v>1600165</v>
      </c>
      <c r="C13" t="s">
        <v>143</v>
      </c>
      <c r="D13">
        <v>247.86</v>
      </c>
      <c r="E13">
        <v>2622186.9216</v>
      </c>
      <c r="F13">
        <v>10579.30655047204</v>
      </c>
    </row>
    <row r="14" spans="1:6" x14ac:dyDescent="0.25">
      <c r="A14">
        <v>44</v>
      </c>
      <c r="B14">
        <v>1600815</v>
      </c>
      <c r="C14" t="s">
        <v>153</v>
      </c>
      <c r="D14">
        <v>394.74</v>
      </c>
      <c r="E14">
        <v>3322657.8495</v>
      </c>
      <c r="F14">
        <v>8417.3325467396262</v>
      </c>
    </row>
    <row r="15" spans="1:6" x14ac:dyDescent="0.25">
      <c r="A15">
        <v>101</v>
      </c>
      <c r="B15">
        <v>1600420</v>
      </c>
      <c r="C15" t="s">
        <v>30</v>
      </c>
      <c r="D15">
        <v>1465.74</v>
      </c>
      <c r="E15">
        <v>9939020.7524999995</v>
      </c>
      <c r="F15">
        <v>6780.8893477015017</v>
      </c>
    </row>
    <row r="16" spans="1:6" x14ac:dyDescent="0.25">
      <c r="A16">
        <v>181</v>
      </c>
      <c r="B16">
        <v>1600720</v>
      </c>
      <c r="C16" t="s">
        <v>149</v>
      </c>
      <c r="D16">
        <v>351.9</v>
      </c>
      <c r="E16">
        <v>3060854.0042999997</v>
      </c>
      <c r="F16">
        <v>8698.0790119352077</v>
      </c>
    </row>
    <row r="17" spans="1:6" x14ac:dyDescent="0.25">
      <c r="A17">
        <v>363</v>
      </c>
      <c r="B17">
        <v>1601980</v>
      </c>
      <c r="C17" t="s">
        <v>190</v>
      </c>
      <c r="D17">
        <v>884.34</v>
      </c>
      <c r="E17">
        <v>6169465.2480000006</v>
      </c>
      <c r="F17">
        <v>6976.3498744826657</v>
      </c>
    </row>
    <row r="18" spans="1:6" x14ac:dyDescent="0.25">
      <c r="A18">
        <v>13</v>
      </c>
      <c r="B18">
        <v>1600840</v>
      </c>
      <c r="C18" t="s">
        <v>137</v>
      </c>
      <c r="D18">
        <v>334.56</v>
      </c>
      <c r="E18">
        <v>2700276.7092000004</v>
      </c>
      <c r="F18">
        <v>8071.1283751793408</v>
      </c>
    </row>
    <row r="19" spans="1:6" x14ac:dyDescent="0.25">
      <c r="A19">
        <v>342</v>
      </c>
      <c r="B19">
        <v>1600870</v>
      </c>
      <c r="C19" t="s">
        <v>94</v>
      </c>
      <c r="D19">
        <v>131.58000000000001</v>
      </c>
      <c r="E19">
        <v>1713452.2104000002</v>
      </c>
      <c r="F19">
        <v>13022.132621979024</v>
      </c>
    </row>
    <row r="20" spans="1:6" x14ac:dyDescent="0.25">
      <c r="A20">
        <v>364</v>
      </c>
      <c r="B20">
        <v>1602610</v>
      </c>
      <c r="C20" t="s">
        <v>88</v>
      </c>
      <c r="D20">
        <v>7.14</v>
      </c>
      <c r="E20">
        <v>207563.39550000001</v>
      </c>
      <c r="F20">
        <v>29070.503571428573</v>
      </c>
    </row>
    <row r="21" spans="1:6" x14ac:dyDescent="0.25">
      <c r="A21">
        <v>383</v>
      </c>
      <c r="B21">
        <v>1600090</v>
      </c>
      <c r="C21" t="s">
        <v>90</v>
      </c>
      <c r="D21">
        <v>23.46</v>
      </c>
      <c r="E21">
        <v>348546.58230000001</v>
      </c>
      <c r="F21">
        <v>14857.058069053708</v>
      </c>
    </row>
    <row r="22" spans="1:6" x14ac:dyDescent="0.25">
      <c r="A22">
        <v>365</v>
      </c>
      <c r="B22">
        <v>1600450</v>
      </c>
      <c r="C22" t="s">
        <v>142</v>
      </c>
      <c r="D22">
        <v>321.3</v>
      </c>
      <c r="E22">
        <v>4192192.9995000004</v>
      </c>
      <c r="F22">
        <v>13047.597259570495</v>
      </c>
    </row>
    <row r="23" spans="1:6" x14ac:dyDescent="0.25">
      <c r="A23">
        <v>291</v>
      </c>
      <c r="B23">
        <v>1602850</v>
      </c>
      <c r="C23" t="s">
        <v>188</v>
      </c>
      <c r="D23">
        <v>682.38</v>
      </c>
      <c r="E23">
        <v>5172467.332799999</v>
      </c>
      <c r="F23">
        <v>7580.039468917611</v>
      </c>
    </row>
    <row r="24" spans="1:6" x14ac:dyDescent="0.25">
      <c r="A24">
        <v>486</v>
      </c>
      <c r="B24">
        <v>1600170</v>
      </c>
      <c r="C24" t="s">
        <v>96</v>
      </c>
      <c r="D24">
        <v>56.1</v>
      </c>
      <c r="E24">
        <v>494062.86479999998</v>
      </c>
      <c r="F24">
        <v>8806.8246844919777</v>
      </c>
    </row>
    <row r="25" spans="1:6" x14ac:dyDescent="0.25">
      <c r="A25">
        <v>479</v>
      </c>
      <c r="B25">
        <v>1600159</v>
      </c>
      <c r="C25" t="s">
        <v>112</v>
      </c>
      <c r="D25">
        <v>171.36</v>
      </c>
      <c r="E25">
        <v>1515543.4950000001</v>
      </c>
      <c r="F25">
        <v>8844.2080707282912</v>
      </c>
    </row>
    <row r="26" spans="1:6" x14ac:dyDescent="0.25">
      <c r="A26">
        <v>470</v>
      </c>
      <c r="B26">
        <v>1600149</v>
      </c>
      <c r="C26" t="s">
        <v>136</v>
      </c>
      <c r="D26">
        <v>289.68</v>
      </c>
      <c r="E26">
        <v>3663053.5353000001</v>
      </c>
      <c r="F26">
        <v>12645.172380903066</v>
      </c>
    </row>
    <row r="27" spans="1:6" x14ac:dyDescent="0.25">
      <c r="A27">
        <v>496</v>
      </c>
      <c r="B27">
        <v>1600177</v>
      </c>
      <c r="C27" t="s">
        <v>116</v>
      </c>
      <c r="D27">
        <v>444.72</v>
      </c>
      <c r="E27">
        <v>2858699.3169</v>
      </c>
      <c r="F27">
        <v>6428.08804843497</v>
      </c>
    </row>
    <row r="28" spans="1:6" x14ac:dyDescent="0.25">
      <c r="A28">
        <v>540</v>
      </c>
      <c r="B28">
        <v>1600192</v>
      </c>
      <c r="C28" t="s">
        <v>83</v>
      </c>
      <c r="D28">
        <v>14.28</v>
      </c>
      <c r="E28">
        <v>128086.25219999999</v>
      </c>
      <c r="F28">
        <v>8969.6255042016801</v>
      </c>
    </row>
    <row r="29" spans="1:6" x14ac:dyDescent="0.25">
      <c r="A29">
        <v>371</v>
      </c>
      <c r="B29">
        <v>1602580</v>
      </c>
      <c r="C29" t="s">
        <v>31</v>
      </c>
      <c r="D29">
        <v>1352.52</v>
      </c>
      <c r="E29">
        <v>9170562.3356999997</v>
      </c>
      <c r="F29">
        <v>6780.3524795936473</v>
      </c>
    </row>
    <row r="30" spans="1:6" x14ac:dyDescent="0.25">
      <c r="A30">
        <v>465</v>
      </c>
      <c r="B30">
        <v>1600143</v>
      </c>
      <c r="C30" t="s">
        <v>119</v>
      </c>
      <c r="D30">
        <v>219.3</v>
      </c>
      <c r="E30">
        <v>1692425.3139</v>
      </c>
      <c r="F30">
        <v>7717.3976922024622</v>
      </c>
    </row>
    <row r="31" spans="1:6" x14ac:dyDescent="0.25">
      <c r="A31">
        <v>232</v>
      </c>
      <c r="B31">
        <v>1603360</v>
      </c>
      <c r="C31" t="s">
        <v>201</v>
      </c>
      <c r="D31">
        <v>1141.3800000000001</v>
      </c>
      <c r="E31">
        <v>7570872.9264000002</v>
      </c>
      <c r="F31">
        <v>6633.0870756452714</v>
      </c>
    </row>
    <row r="32" spans="1:6" x14ac:dyDescent="0.25">
      <c r="A32">
        <v>41</v>
      </c>
      <c r="B32">
        <v>1603060</v>
      </c>
      <c r="C32" t="s">
        <v>198</v>
      </c>
      <c r="D32">
        <v>946.56</v>
      </c>
      <c r="E32">
        <v>7291413.809700001</v>
      </c>
      <c r="F32">
        <v>7703.0656373605489</v>
      </c>
    </row>
    <row r="33" spans="1:6" x14ac:dyDescent="0.25">
      <c r="A33">
        <v>394</v>
      </c>
      <c r="B33">
        <v>1600150</v>
      </c>
      <c r="C33" t="s">
        <v>91</v>
      </c>
      <c r="D33">
        <v>22.44</v>
      </c>
      <c r="E33">
        <v>356075.41260000004</v>
      </c>
      <c r="F33">
        <v>15867.888262032086</v>
      </c>
    </row>
    <row r="34" spans="1:6" x14ac:dyDescent="0.25">
      <c r="A34">
        <v>499</v>
      </c>
      <c r="B34">
        <v>1600181</v>
      </c>
      <c r="C34" t="s">
        <v>121</v>
      </c>
      <c r="D34">
        <v>423.3</v>
      </c>
      <c r="E34">
        <v>2313311.6394000002</v>
      </c>
      <c r="F34">
        <v>5464.9459943302627</v>
      </c>
    </row>
    <row r="35" spans="1:6" x14ac:dyDescent="0.25">
      <c r="A35">
        <v>452</v>
      </c>
      <c r="B35">
        <v>1600004</v>
      </c>
      <c r="C35" t="s">
        <v>32</v>
      </c>
      <c r="D35">
        <v>2181.7800000000002</v>
      </c>
      <c r="E35">
        <v>15978848.3235</v>
      </c>
      <c r="F35">
        <v>7323.7669808596647</v>
      </c>
    </row>
    <row r="36" spans="1:6" x14ac:dyDescent="0.25">
      <c r="A36">
        <v>84</v>
      </c>
      <c r="B36">
        <v>1600002</v>
      </c>
      <c r="C36" t="s">
        <v>33</v>
      </c>
      <c r="D36">
        <v>3899.46</v>
      </c>
      <c r="E36">
        <v>27012090.5592</v>
      </c>
      <c r="F36">
        <v>6927.1362083980857</v>
      </c>
    </row>
    <row r="37" spans="1:6" x14ac:dyDescent="0.25">
      <c r="A37">
        <v>231</v>
      </c>
      <c r="B37">
        <v>1601260</v>
      </c>
      <c r="C37" t="s">
        <v>204</v>
      </c>
      <c r="D37">
        <v>1321.92</v>
      </c>
      <c r="E37">
        <v>8922316.4634000007</v>
      </c>
      <c r="F37">
        <v>6749.5131803740014</v>
      </c>
    </row>
    <row r="38" spans="1:6" x14ac:dyDescent="0.25">
      <c r="A38">
        <v>161</v>
      </c>
      <c r="B38">
        <v>1600750</v>
      </c>
      <c r="C38" t="s">
        <v>100</v>
      </c>
      <c r="D38">
        <v>123.42</v>
      </c>
      <c r="E38">
        <v>1761407.6625000001</v>
      </c>
      <c r="F38">
        <v>14271.655019445796</v>
      </c>
    </row>
    <row r="39" spans="1:6" x14ac:dyDescent="0.25">
      <c r="A39">
        <v>243</v>
      </c>
      <c r="B39">
        <v>1600138</v>
      </c>
      <c r="C39" t="s">
        <v>101</v>
      </c>
      <c r="D39">
        <v>144.84</v>
      </c>
      <c r="E39">
        <v>1774180.2770999998</v>
      </c>
      <c r="F39">
        <v>12249.242454432475</v>
      </c>
    </row>
    <row r="40" spans="1:6" x14ac:dyDescent="0.25">
      <c r="A40">
        <v>341</v>
      </c>
      <c r="B40">
        <v>1601830</v>
      </c>
      <c r="C40" t="s">
        <v>171</v>
      </c>
      <c r="D40">
        <v>530.4</v>
      </c>
      <c r="E40">
        <v>4149766.4684999995</v>
      </c>
      <c r="F40">
        <v>7823.8432664027141</v>
      </c>
    </row>
    <row r="41" spans="1:6" x14ac:dyDescent="0.25">
      <c r="A41">
        <v>11</v>
      </c>
      <c r="B41">
        <v>1602060</v>
      </c>
      <c r="C41" t="s">
        <v>109</v>
      </c>
      <c r="D41">
        <v>155.04</v>
      </c>
      <c r="E41">
        <v>1672650.4973999998</v>
      </c>
      <c r="F41">
        <v>10788.509400154799</v>
      </c>
    </row>
    <row r="42" spans="1:6" x14ac:dyDescent="0.25">
      <c r="A42">
        <v>477</v>
      </c>
      <c r="B42">
        <v>1600153</v>
      </c>
      <c r="C42" t="s">
        <v>181</v>
      </c>
      <c r="D42">
        <v>402.9</v>
      </c>
      <c r="E42">
        <v>2523538.8350999998</v>
      </c>
      <c r="F42">
        <v>6263.4371682799701</v>
      </c>
    </row>
    <row r="43" spans="1:6" x14ac:dyDescent="0.25">
      <c r="A43">
        <v>431</v>
      </c>
      <c r="B43">
        <v>1603330</v>
      </c>
      <c r="C43" t="s">
        <v>206</v>
      </c>
      <c r="D43">
        <v>1521.84</v>
      </c>
      <c r="E43">
        <v>10746056.420100002</v>
      </c>
      <c r="F43">
        <v>7061.2261605030762</v>
      </c>
    </row>
    <row r="44" spans="1:6" x14ac:dyDescent="0.25">
      <c r="A44">
        <v>416</v>
      </c>
      <c r="B44">
        <v>1603210</v>
      </c>
      <c r="C44" t="s">
        <v>89</v>
      </c>
      <c r="D44">
        <v>3.06</v>
      </c>
      <c r="E44">
        <v>170779.78259999998</v>
      </c>
      <c r="F44">
        <v>55810.38647058823</v>
      </c>
    </row>
    <row r="45" spans="1:6" x14ac:dyDescent="0.25">
      <c r="A45">
        <v>221</v>
      </c>
      <c r="B45">
        <v>1601020</v>
      </c>
      <c r="C45" t="s">
        <v>34</v>
      </c>
      <c r="D45">
        <v>2641.8</v>
      </c>
      <c r="E45">
        <v>16786717.190399997</v>
      </c>
      <c r="F45">
        <v>6354.2725378151245</v>
      </c>
    </row>
    <row r="46" spans="1:6" x14ac:dyDescent="0.25">
      <c r="A46">
        <v>316</v>
      </c>
      <c r="B46">
        <v>1602760</v>
      </c>
      <c r="C46" t="s">
        <v>117</v>
      </c>
      <c r="D46">
        <v>196.86</v>
      </c>
      <c r="E46">
        <v>2007905.8064999999</v>
      </c>
      <c r="F46">
        <v>10199.663753428831</v>
      </c>
    </row>
    <row r="47" spans="1:6" x14ac:dyDescent="0.25">
      <c r="A47">
        <v>381</v>
      </c>
      <c r="B47">
        <v>1600060</v>
      </c>
      <c r="C47" t="s">
        <v>205</v>
      </c>
      <c r="D47">
        <v>1621.8</v>
      </c>
      <c r="E47">
        <v>11116855.938300002</v>
      </c>
      <c r="F47">
        <v>6854.6404848316706</v>
      </c>
    </row>
    <row r="48" spans="1:6" x14ac:dyDescent="0.25">
      <c r="A48">
        <v>497</v>
      </c>
      <c r="B48">
        <v>1600183</v>
      </c>
      <c r="C48" t="s">
        <v>134</v>
      </c>
      <c r="D48">
        <v>272.33999999999997</v>
      </c>
      <c r="E48">
        <v>1990635.4386</v>
      </c>
      <c r="F48">
        <v>7309.3759220092534</v>
      </c>
    </row>
    <row r="49" spans="1:6" x14ac:dyDescent="0.25">
      <c r="A49">
        <v>215</v>
      </c>
      <c r="B49">
        <v>1601110</v>
      </c>
      <c r="C49" t="s">
        <v>35</v>
      </c>
      <c r="D49">
        <v>2263.38</v>
      </c>
      <c r="E49">
        <v>15531871.8474</v>
      </c>
      <c r="F49">
        <v>6862.2466609230441</v>
      </c>
    </row>
    <row r="50" spans="1:6" x14ac:dyDescent="0.25">
      <c r="A50">
        <v>261</v>
      </c>
      <c r="B50">
        <v>1601590</v>
      </c>
      <c r="C50" t="s">
        <v>36</v>
      </c>
      <c r="D50">
        <v>4234.0200000000004</v>
      </c>
      <c r="E50">
        <v>27033127.023900002</v>
      </c>
      <c r="F50">
        <v>6384.7424017600297</v>
      </c>
    </row>
    <row r="51" spans="1:6" x14ac:dyDescent="0.25">
      <c r="A51">
        <v>132</v>
      </c>
      <c r="B51">
        <v>1600510</v>
      </c>
      <c r="C51" t="s">
        <v>37</v>
      </c>
      <c r="D51">
        <v>5737.5</v>
      </c>
      <c r="E51">
        <v>37061468.521799996</v>
      </c>
      <c r="F51">
        <v>6459.5152107712411</v>
      </c>
    </row>
    <row r="52" spans="1:6" x14ac:dyDescent="0.25">
      <c r="A52">
        <v>321</v>
      </c>
      <c r="B52">
        <v>1601920</v>
      </c>
      <c r="C52" t="s">
        <v>38</v>
      </c>
      <c r="D52">
        <v>5901.72</v>
      </c>
      <c r="E52">
        <v>35406952.893600002</v>
      </c>
      <c r="F52">
        <v>5999.4294703239057</v>
      </c>
    </row>
    <row r="53" spans="1:6" x14ac:dyDescent="0.25">
      <c r="A53">
        <v>73</v>
      </c>
      <c r="B53">
        <v>1601500</v>
      </c>
      <c r="C53" t="s">
        <v>127</v>
      </c>
      <c r="D53">
        <v>262.14</v>
      </c>
      <c r="E53">
        <v>2243353.3677000003</v>
      </c>
      <c r="F53">
        <v>8557.8445399404918</v>
      </c>
    </row>
    <row r="54" spans="1:6" x14ac:dyDescent="0.25">
      <c r="A54">
        <v>468</v>
      </c>
      <c r="B54">
        <v>1600145</v>
      </c>
      <c r="C54" t="s">
        <v>138</v>
      </c>
      <c r="D54">
        <v>297.83999999999997</v>
      </c>
      <c r="E54">
        <v>1989340.2794999999</v>
      </c>
      <c r="F54">
        <v>6679.2246827155523</v>
      </c>
    </row>
    <row r="55" spans="1:6" x14ac:dyDescent="0.25">
      <c r="A55">
        <v>233</v>
      </c>
      <c r="B55">
        <v>1601380</v>
      </c>
      <c r="C55" t="s">
        <v>139</v>
      </c>
      <c r="D55">
        <v>376.38</v>
      </c>
      <c r="E55">
        <v>3203439.2096999995</v>
      </c>
      <c r="F55">
        <v>8511.1834042722767</v>
      </c>
    </row>
    <row r="56" spans="1:6" x14ac:dyDescent="0.25">
      <c r="A56">
        <v>476</v>
      </c>
      <c r="B56">
        <v>1600155</v>
      </c>
      <c r="C56" t="s">
        <v>172</v>
      </c>
      <c r="D56">
        <v>414.12</v>
      </c>
      <c r="E56">
        <v>3578578.2284999997</v>
      </c>
      <c r="F56">
        <v>8641.4040097073303</v>
      </c>
    </row>
    <row r="57" spans="1:6" x14ac:dyDescent="0.25">
      <c r="A57">
        <v>494</v>
      </c>
      <c r="B57">
        <v>1600176</v>
      </c>
      <c r="C57" t="s">
        <v>146</v>
      </c>
      <c r="D57">
        <v>340.68</v>
      </c>
      <c r="E57">
        <v>2361569.1780000003</v>
      </c>
      <c r="F57">
        <v>6931.9278443113781</v>
      </c>
    </row>
    <row r="58" spans="1:6" x14ac:dyDescent="0.25">
      <c r="A58">
        <v>72</v>
      </c>
      <c r="B58">
        <v>1600180</v>
      </c>
      <c r="C58" t="s">
        <v>145</v>
      </c>
      <c r="D58">
        <v>374.34</v>
      </c>
      <c r="E58">
        <v>3024427.7447999995</v>
      </c>
      <c r="F58">
        <v>8079.3603269754758</v>
      </c>
    </row>
    <row r="59" spans="1:6" x14ac:dyDescent="0.25">
      <c r="A59">
        <v>422</v>
      </c>
      <c r="B59">
        <v>1600630</v>
      </c>
      <c r="C59" t="s">
        <v>120</v>
      </c>
      <c r="D59">
        <v>225.42</v>
      </c>
      <c r="E59">
        <v>2012010.7529999998</v>
      </c>
      <c r="F59">
        <v>8925.6088767633755</v>
      </c>
    </row>
    <row r="60" spans="1:6" x14ac:dyDescent="0.25">
      <c r="A60">
        <v>193</v>
      </c>
      <c r="B60">
        <v>1602250</v>
      </c>
      <c r="C60" t="s">
        <v>39</v>
      </c>
      <c r="D60">
        <v>3785.22</v>
      </c>
      <c r="E60">
        <v>24487028.393399999</v>
      </c>
      <c r="F60">
        <v>6469.1162979694709</v>
      </c>
    </row>
    <row r="61" spans="1:6" x14ac:dyDescent="0.25">
      <c r="A61">
        <v>370</v>
      </c>
      <c r="B61">
        <v>1601470</v>
      </c>
      <c r="C61" t="s">
        <v>203</v>
      </c>
      <c r="D61">
        <v>1307.6400000000001</v>
      </c>
      <c r="E61">
        <v>8812086.8034000006</v>
      </c>
      <c r="F61">
        <v>6738.9241713315587</v>
      </c>
    </row>
    <row r="62" spans="1:6" x14ac:dyDescent="0.25">
      <c r="A62">
        <v>292</v>
      </c>
      <c r="B62">
        <v>1603030</v>
      </c>
      <c r="C62" t="s">
        <v>97</v>
      </c>
      <c r="D62">
        <v>121.38</v>
      </c>
      <c r="E62">
        <v>1834845.2958</v>
      </c>
      <c r="F62">
        <v>15116.537286208601</v>
      </c>
    </row>
    <row r="63" spans="1:6" x14ac:dyDescent="0.25">
      <c r="A63">
        <v>372</v>
      </c>
      <c r="B63">
        <v>1602370</v>
      </c>
      <c r="C63" t="s">
        <v>197</v>
      </c>
      <c r="D63">
        <v>992.46</v>
      </c>
      <c r="E63">
        <v>6655330.0635000002</v>
      </c>
      <c r="F63">
        <v>6705.8924928964389</v>
      </c>
    </row>
    <row r="64" spans="1:6" x14ac:dyDescent="0.25">
      <c r="A64">
        <v>466</v>
      </c>
      <c r="B64">
        <v>1600144</v>
      </c>
      <c r="C64" t="s">
        <v>218</v>
      </c>
      <c r="D64">
        <v>919.02</v>
      </c>
      <c r="E64">
        <v>7520084.0438999999</v>
      </c>
      <c r="F64">
        <v>8182.7207720180195</v>
      </c>
    </row>
    <row r="65" spans="1:6" x14ac:dyDescent="0.25">
      <c r="A65">
        <v>481</v>
      </c>
      <c r="B65">
        <v>1600161</v>
      </c>
      <c r="C65" t="s">
        <v>168</v>
      </c>
      <c r="D65">
        <v>504.9</v>
      </c>
      <c r="E65">
        <v>3327521.3811000003</v>
      </c>
      <c r="F65">
        <v>6590.4562905525854</v>
      </c>
    </row>
    <row r="66" spans="1:6" x14ac:dyDescent="0.25">
      <c r="A66">
        <v>474</v>
      </c>
      <c r="B66">
        <v>1600154</v>
      </c>
      <c r="C66" t="s">
        <v>123</v>
      </c>
      <c r="D66">
        <v>151.97999999999999</v>
      </c>
      <c r="E66">
        <v>1150385.6406</v>
      </c>
      <c r="F66">
        <v>7569.3225463876834</v>
      </c>
    </row>
    <row r="67" spans="1:6" x14ac:dyDescent="0.25">
      <c r="A67">
        <v>33</v>
      </c>
      <c r="B67">
        <v>1600240</v>
      </c>
      <c r="C67" t="s">
        <v>40</v>
      </c>
      <c r="D67">
        <v>1469.82</v>
      </c>
      <c r="E67">
        <v>9562210.1735999994</v>
      </c>
      <c r="F67">
        <v>6505.7014965097769</v>
      </c>
    </row>
    <row r="68" spans="1:6" x14ac:dyDescent="0.25">
      <c r="A68">
        <v>288</v>
      </c>
      <c r="B68">
        <v>1600010</v>
      </c>
      <c r="C68" t="s">
        <v>126</v>
      </c>
      <c r="D68">
        <v>199.92</v>
      </c>
      <c r="E68">
        <v>2317851.5061000003</v>
      </c>
      <c r="F68">
        <v>11593.895088535417</v>
      </c>
    </row>
    <row r="69" spans="1:6" x14ac:dyDescent="0.25">
      <c r="A69">
        <v>796</v>
      </c>
      <c r="B69" t="e">
        <v>#N/A</v>
      </c>
      <c r="C69" t="s">
        <v>150</v>
      </c>
      <c r="D69">
        <v>464.1</v>
      </c>
      <c r="E69">
        <v>3142794.6150000002</v>
      </c>
      <c r="F69">
        <v>6771.8048157724634</v>
      </c>
    </row>
    <row r="70" spans="1:6" x14ac:dyDescent="0.25">
      <c r="A70">
        <v>111</v>
      </c>
      <c r="B70">
        <v>1600490</v>
      </c>
      <c r="C70" t="s">
        <v>162</v>
      </c>
      <c r="D70">
        <v>396.78</v>
      </c>
      <c r="E70">
        <v>3535539.4659000002</v>
      </c>
      <c r="F70">
        <v>8910.5788242854996</v>
      </c>
    </row>
    <row r="71" spans="1:6" x14ac:dyDescent="0.25">
      <c r="A71">
        <v>253</v>
      </c>
      <c r="B71">
        <v>1603400</v>
      </c>
      <c r="C71" t="s">
        <v>179</v>
      </c>
      <c r="D71">
        <v>631.38</v>
      </c>
      <c r="E71">
        <v>5083431.0137999998</v>
      </c>
      <c r="F71">
        <v>8051.3019319585665</v>
      </c>
    </row>
    <row r="72" spans="1:6" x14ac:dyDescent="0.25">
      <c r="A72">
        <v>555</v>
      </c>
      <c r="B72">
        <v>1600152</v>
      </c>
      <c r="C72" t="s">
        <v>103</v>
      </c>
      <c r="D72">
        <v>104.04</v>
      </c>
      <c r="E72">
        <v>1368758.4269999999</v>
      </c>
      <c r="F72">
        <v>13156.078690888118</v>
      </c>
    </row>
    <row r="73" spans="1:6" x14ac:dyDescent="0.25">
      <c r="A73">
        <v>489</v>
      </c>
      <c r="B73">
        <v>1600171</v>
      </c>
      <c r="C73" t="s">
        <v>105</v>
      </c>
      <c r="D73">
        <v>191.76</v>
      </c>
      <c r="E73">
        <v>2087144.0333999998</v>
      </c>
      <c r="F73">
        <v>10884.147024405507</v>
      </c>
    </row>
    <row r="74" spans="1:6" x14ac:dyDescent="0.25">
      <c r="A74">
        <v>469</v>
      </c>
      <c r="B74">
        <v>1600148</v>
      </c>
      <c r="C74" t="s">
        <v>122</v>
      </c>
      <c r="D74">
        <v>259.08</v>
      </c>
      <c r="E74">
        <v>2934948.9909000001</v>
      </c>
      <c r="F74">
        <v>11328.35028138027</v>
      </c>
    </row>
    <row r="75" spans="1:6" x14ac:dyDescent="0.25">
      <c r="A75">
        <v>453</v>
      </c>
      <c r="B75">
        <v>1600005</v>
      </c>
      <c r="C75" t="s">
        <v>164</v>
      </c>
      <c r="D75">
        <v>606.9</v>
      </c>
      <c r="E75">
        <v>5130750.2471999992</v>
      </c>
      <c r="F75">
        <v>8454.0290776075126</v>
      </c>
    </row>
    <row r="76" spans="1:6" x14ac:dyDescent="0.25">
      <c r="A76">
        <v>83</v>
      </c>
      <c r="B76">
        <v>1600001</v>
      </c>
      <c r="C76" t="s">
        <v>194</v>
      </c>
      <c r="D76">
        <v>1085.28</v>
      </c>
      <c r="E76">
        <v>7276492.7346000001</v>
      </c>
      <c r="F76">
        <v>6704.7146677355158</v>
      </c>
    </row>
    <row r="77" spans="1:6" x14ac:dyDescent="0.25">
      <c r="A77">
        <v>71</v>
      </c>
      <c r="B77">
        <v>1601170</v>
      </c>
      <c r="C77" t="s">
        <v>130</v>
      </c>
      <c r="D77">
        <v>302.94</v>
      </c>
      <c r="E77">
        <v>2657081.9471999998</v>
      </c>
      <c r="F77">
        <v>8770.9841790453556</v>
      </c>
    </row>
    <row r="78" spans="1:6" x14ac:dyDescent="0.25">
      <c r="A78">
        <v>273</v>
      </c>
      <c r="B78">
        <v>1602670</v>
      </c>
      <c r="C78" t="s">
        <v>41</v>
      </c>
      <c r="D78">
        <v>6312.78</v>
      </c>
      <c r="E78">
        <v>40748710.433399998</v>
      </c>
      <c r="F78">
        <v>6454.9549379829486</v>
      </c>
    </row>
    <row r="79" spans="1:6" x14ac:dyDescent="0.25">
      <c r="A79">
        <v>25</v>
      </c>
      <c r="B79">
        <v>1602640</v>
      </c>
      <c r="C79" t="s">
        <v>42</v>
      </c>
      <c r="D79">
        <v>12375.66</v>
      </c>
      <c r="E79">
        <v>80100785.711100012</v>
      </c>
      <c r="F79">
        <v>6472.4455674364044</v>
      </c>
    </row>
    <row r="80" spans="1:6" x14ac:dyDescent="0.25">
      <c r="A80">
        <v>457</v>
      </c>
      <c r="B80">
        <v>1600011</v>
      </c>
      <c r="C80" t="s">
        <v>195</v>
      </c>
      <c r="D80">
        <v>1528.98</v>
      </c>
      <c r="E80">
        <v>9834020.5466999989</v>
      </c>
      <c r="F80">
        <v>6431.7522444374672</v>
      </c>
    </row>
    <row r="81" spans="1:6" x14ac:dyDescent="0.25">
      <c r="A81">
        <v>411</v>
      </c>
      <c r="B81">
        <v>1603240</v>
      </c>
      <c r="C81" t="s">
        <v>43</v>
      </c>
      <c r="D81">
        <v>9598.2000000000007</v>
      </c>
      <c r="E81">
        <v>61504736.930099994</v>
      </c>
      <c r="F81">
        <v>6407.9449198912289</v>
      </c>
    </row>
    <row r="82" spans="1:6" x14ac:dyDescent="0.25">
      <c r="A82">
        <v>331</v>
      </c>
      <c r="B82">
        <v>1602190</v>
      </c>
      <c r="C82" t="s">
        <v>44</v>
      </c>
      <c r="D82">
        <v>4569.6000000000004</v>
      </c>
      <c r="E82">
        <v>30036284.360399999</v>
      </c>
      <c r="F82">
        <v>6573.0664304096626</v>
      </c>
    </row>
    <row r="83" spans="1:6" x14ac:dyDescent="0.25">
      <c r="A83">
        <v>244</v>
      </c>
      <c r="B83">
        <v>1600139</v>
      </c>
      <c r="C83" t="s">
        <v>45</v>
      </c>
      <c r="D83">
        <v>1213.8</v>
      </c>
      <c r="E83">
        <v>9590450.3607000019</v>
      </c>
      <c r="F83">
        <v>7901.1784154720726</v>
      </c>
    </row>
    <row r="84" spans="1:6" x14ac:dyDescent="0.25">
      <c r="A84">
        <v>534</v>
      </c>
      <c r="B84">
        <v>1600172</v>
      </c>
      <c r="C84" t="s">
        <v>163</v>
      </c>
      <c r="D84">
        <v>319.26</v>
      </c>
      <c r="E84">
        <v>2922031.8543000002</v>
      </c>
      <c r="F84">
        <v>9152.514735012217</v>
      </c>
    </row>
    <row r="85" spans="1:6" x14ac:dyDescent="0.25">
      <c r="A85">
        <v>322</v>
      </c>
      <c r="B85">
        <v>1603090</v>
      </c>
      <c r="C85" t="s">
        <v>46</v>
      </c>
      <c r="D85">
        <v>1647.3</v>
      </c>
      <c r="E85">
        <v>10974039.5754</v>
      </c>
      <c r="F85">
        <v>6661.8342593334555</v>
      </c>
    </row>
    <row r="86" spans="1:6" x14ac:dyDescent="0.25">
      <c r="A86">
        <v>55</v>
      </c>
      <c r="B86">
        <v>1600270</v>
      </c>
      <c r="C86" t="s">
        <v>47</v>
      </c>
      <c r="D86">
        <v>4048.38</v>
      </c>
      <c r="E86">
        <v>27419232.098999999</v>
      </c>
      <c r="F86">
        <v>6772.8899211536464</v>
      </c>
    </row>
    <row r="87" spans="1:6" x14ac:dyDescent="0.25">
      <c r="A87">
        <v>432</v>
      </c>
      <c r="B87">
        <v>1600570</v>
      </c>
      <c r="C87" t="s">
        <v>104</v>
      </c>
      <c r="D87">
        <v>179.52</v>
      </c>
      <c r="E87">
        <v>1864356.9990000001</v>
      </c>
      <c r="F87">
        <v>10385.232837566844</v>
      </c>
    </row>
    <row r="88" spans="1:6" x14ac:dyDescent="0.25">
      <c r="A88">
        <v>151</v>
      </c>
      <c r="B88">
        <v>1600660</v>
      </c>
      <c r="C88" t="s">
        <v>48</v>
      </c>
      <c r="D88">
        <v>5657.94</v>
      </c>
      <c r="E88">
        <v>37759042.593899995</v>
      </c>
      <c r="F88">
        <v>6673.6378600515382</v>
      </c>
    </row>
    <row r="89" spans="1:6" x14ac:dyDescent="0.25">
      <c r="A89">
        <v>137</v>
      </c>
      <c r="B89">
        <v>1602550</v>
      </c>
      <c r="C89" t="s">
        <v>199</v>
      </c>
      <c r="D89">
        <v>1035.3</v>
      </c>
      <c r="E89">
        <v>7242883.2000000002</v>
      </c>
      <c r="F89">
        <v>6995.9269776876272</v>
      </c>
    </row>
    <row r="90" spans="1:6" x14ac:dyDescent="0.25">
      <c r="A90">
        <v>498</v>
      </c>
      <c r="B90">
        <v>1600179</v>
      </c>
      <c r="C90" t="s">
        <v>131</v>
      </c>
      <c r="D90">
        <v>496.74</v>
      </c>
      <c r="E90">
        <v>3405232.2368999999</v>
      </c>
      <c r="F90">
        <v>6855.1601177678458</v>
      </c>
    </row>
    <row r="91" spans="1:6" x14ac:dyDescent="0.25">
      <c r="A91">
        <v>473</v>
      </c>
      <c r="B91">
        <v>1600157</v>
      </c>
      <c r="C91" t="s">
        <v>167</v>
      </c>
      <c r="D91">
        <v>272.33999999999997</v>
      </c>
      <c r="E91">
        <v>1718673.1065</v>
      </c>
      <c r="F91">
        <v>6310.7626734963651</v>
      </c>
    </row>
    <row r="92" spans="1:6" x14ac:dyDescent="0.25">
      <c r="A92">
        <v>418</v>
      </c>
      <c r="B92">
        <v>1602310</v>
      </c>
      <c r="C92" t="s">
        <v>151</v>
      </c>
      <c r="D92">
        <v>396.78</v>
      </c>
      <c r="E92">
        <v>3484395.9606000003</v>
      </c>
      <c r="F92">
        <v>8781.682445183731</v>
      </c>
    </row>
    <row r="93" spans="1:6" x14ac:dyDescent="0.25">
      <c r="A93">
        <v>488</v>
      </c>
      <c r="B93">
        <v>1600166</v>
      </c>
      <c r="C93" t="s">
        <v>98</v>
      </c>
      <c r="D93">
        <v>103.02</v>
      </c>
      <c r="E93">
        <v>772811.02649999992</v>
      </c>
      <c r="F93">
        <v>7501.5630605707629</v>
      </c>
    </row>
    <row r="94" spans="1:6" x14ac:dyDescent="0.25">
      <c r="A94">
        <v>351</v>
      </c>
      <c r="B94">
        <v>1602490</v>
      </c>
      <c r="C94" t="s">
        <v>49</v>
      </c>
      <c r="D94">
        <v>7122.66</v>
      </c>
      <c r="E94">
        <v>38112142.851300009</v>
      </c>
      <c r="F94">
        <v>5350.8300061072705</v>
      </c>
    </row>
    <row r="95" spans="1:6" x14ac:dyDescent="0.25">
      <c r="A95">
        <v>382</v>
      </c>
      <c r="B95">
        <v>1602820</v>
      </c>
      <c r="C95" t="s">
        <v>114</v>
      </c>
      <c r="D95">
        <v>181.56</v>
      </c>
      <c r="E95">
        <v>1935634.1172</v>
      </c>
      <c r="F95">
        <v>10661.126444150694</v>
      </c>
    </row>
    <row r="96" spans="1:6" x14ac:dyDescent="0.25">
      <c r="A96">
        <v>148</v>
      </c>
      <c r="B96">
        <v>1601290</v>
      </c>
      <c r="C96" t="s">
        <v>175</v>
      </c>
      <c r="D96">
        <v>527.34</v>
      </c>
      <c r="E96">
        <v>4151773.1819999996</v>
      </c>
      <c r="F96">
        <v>7873.0480942086688</v>
      </c>
    </row>
    <row r="97" spans="1:6" x14ac:dyDescent="0.25">
      <c r="A97">
        <v>412</v>
      </c>
      <c r="B97">
        <v>1600480</v>
      </c>
      <c r="C97" t="s">
        <v>50</v>
      </c>
      <c r="D97">
        <v>1335.18</v>
      </c>
      <c r="E97">
        <v>8890149.8067000005</v>
      </c>
      <c r="F97">
        <v>6658.3904842043767</v>
      </c>
    </row>
    <row r="98" spans="1:6" x14ac:dyDescent="0.25">
      <c r="A98">
        <v>417</v>
      </c>
      <c r="B98">
        <v>1600690</v>
      </c>
      <c r="C98" t="s">
        <v>147</v>
      </c>
      <c r="D98">
        <v>310.08</v>
      </c>
      <c r="E98">
        <v>2818399.5902999998</v>
      </c>
      <c r="F98">
        <v>9089.2659645897838</v>
      </c>
    </row>
    <row r="99" spans="1:6" x14ac:dyDescent="0.25">
      <c r="A99">
        <v>454</v>
      </c>
      <c r="B99">
        <v>1600006</v>
      </c>
      <c r="C99" t="s">
        <v>128</v>
      </c>
      <c r="D99">
        <v>246.84</v>
      </c>
      <c r="E99">
        <v>1719215.4080999999</v>
      </c>
      <c r="F99">
        <v>6964.8979423918317</v>
      </c>
    </row>
    <row r="100" spans="1:6" x14ac:dyDescent="0.25">
      <c r="A100">
        <v>480</v>
      </c>
      <c r="B100">
        <v>1600160</v>
      </c>
      <c r="C100" t="s">
        <v>173</v>
      </c>
      <c r="D100">
        <v>582.41999999999996</v>
      </c>
      <c r="E100">
        <v>4179154.8284999998</v>
      </c>
      <c r="F100">
        <v>7175.5002034614199</v>
      </c>
    </row>
    <row r="101" spans="1:6" x14ac:dyDescent="0.25">
      <c r="A101">
        <v>150</v>
      </c>
      <c r="B101">
        <v>1603000</v>
      </c>
      <c r="C101" t="s">
        <v>192</v>
      </c>
      <c r="D101">
        <v>945.54</v>
      </c>
      <c r="E101">
        <v>6985944.1407000003</v>
      </c>
      <c r="F101">
        <v>7388.3115898851456</v>
      </c>
    </row>
    <row r="102" spans="1:6" x14ac:dyDescent="0.25">
      <c r="A102">
        <v>262</v>
      </c>
      <c r="B102">
        <v>1603270</v>
      </c>
      <c r="C102" t="s">
        <v>180</v>
      </c>
      <c r="D102">
        <v>562.02</v>
      </c>
      <c r="E102">
        <v>4652991.4620000003</v>
      </c>
      <c r="F102">
        <v>8279.049610334152</v>
      </c>
    </row>
    <row r="103" spans="1:6" x14ac:dyDescent="0.25">
      <c r="A103">
        <v>133</v>
      </c>
      <c r="B103">
        <v>1603480</v>
      </c>
      <c r="C103" t="s">
        <v>176</v>
      </c>
      <c r="D103">
        <v>501.84</v>
      </c>
      <c r="E103">
        <v>3690751.7649000003</v>
      </c>
      <c r="F103">
        <v>7354.4391935676722</v>
      </c>
    </row>
    <row r="104" spans="1:6" x14ac:dyDescent="0.25">
      <c r="A104">
        <v>485</v>
      </c>
      <c r="B104">
        <v>1600169</v>
      </c>
      <c r="C104" t="s">
        <v>99</v>
      </c>
      <c r="D104">
        <v>97.92</v>
      </c>
      <c r="E104">
        <v>1110812.8640999999</v>
      </c>
      <c r="F104">
        <v>11344.085621936274</v>
      </c>
    </row>
    <row r="105" spans="1:6" x14ac:dyDescent="0.25">
      <c r="A105">
        <v>58</v>
      </c>
      <c r="B105">
        <v>1600030</v>
      </c>
      <c r="C105" t="s">
        <v>186</v>
      </c>
      <c r="D105">
        <v>711.96</v>
      </c>
      <c r="E105">
        <v>5315409.3144000005</v>
      </c>
      <c r="F105">
        <v>7465.8819517950451</v>
      </c>
    </row>
    <row r="106" spans="1:6" x14ac:dyDescent="0.25">
      <c r="A106">
        <v>415</v>
      </c>
      <c r="B106">
        <v>1601410</v>
      </c>
      <c r="C106" t="s">
        <v>144</v>
      </c>
      <c r="D106">
        <v>353.94</v>
      </c>
      <c r="E106">
        <v>2837158.1019000001</v>
      </c>
      <c r="F106">
        <v>8015.9295414477037</v>
      </c>
    </row>
    <row r="107" spans="1:6" x14ac:dyDescent="0.25">
      <c r="A107">
        <v>91</v>
      </c>
      <c r="B107">
        <v>1601530</v>
      </c>
      <c r="C107" t="s">
        <v>51</v>
      </c>
      <c r="D107">
        <v>10397.879999999999</v>
      </c>
      <c r="E107">
        <v>65083668.960000008</v>
      </c>
      <c r="F107">
        <v>6259.3210308255157</v>
      </c>
    </row>
    <row r="108" spans="1:6" x14ac:dyDescent="0.25">
      <c r="A108">
        <v>513</v>
      </c>
      <c r="B108">
        <v>1600182</v>
      </c>
      <c r="C108" t="s">
        <v>129</v>
      </c>
      <c r="D108">
        <v>234.6</v>
      </c>
      <c r="E108">
        <v>1903985.2644</v>
      </c>
      <c r="F108">
        <v>8115.8792173913043</v>
      </c>
    </row>
    <row r="109" spans="1:6" x14ac:dyDescent="0.25">
      <c r="A109">
        <v>202</v>
      </c>
      <c r="B109">
        <v>1603420</v>
      </c>
      <c r="C109" t="s">
        <v>187</v>
      </c>
      <c r="D109">
        <v>860.88</v>
      </c>
      <c r="E109">
        <v>5877963.4304999998</v>
      </c>
      <c r="F109">
        <v>6827.8545563841644</v>
      </c>
    </row>
    <row r="110" spans="1:6" x14ac:dyDescent="0.25">
      <c r="A110">
        <v>312</v>
      </c>
      <c r="B110">
        <v>1602940</v>
      </c>
      <c r="C110" t="s">
        <v>170</v>
      </c>
      <c r="D110">
        <v>532.44000000000005</v>
      </c>
      <c r="E110">
        <v>4251838.4054999994</v>
      </c>
      <c r="F110">
        <v>7985.572844827584</v>
      </c>
    </row>
    <row r="111" spans="1:6" x14ac:dyDescent="0.25">
      <c r="A111">
        <v>314</v>
      </c>
      <c r="B111">
        <v>1600900</v>
      </c>
      <c r="C111" t="s">
        <v>118</v>
      </c>
      <c r="D111">
        <v>215.22</v>
      </c>
      <c r="E111">
        <v>1906678.5906</v>
      </c>
      <c r="F111">
        <v>8859.2072790632847</v>
      </c>
    </row>
    <row r="112" spans="1:6" x14ac:dyDescent="0.25">
      <c r="A112">
        <v>340</v>
      </c>
      <c r="B112">
        <v>1601860</v>
      </c>
      <c r="C112" t="s">
        <v>52</v>
      </c>
      <c r="D112">
        <v>4860.3</v>
      </c>
      <c r="E112">
        <v>31531093.499399994</v>
      </c>
      <c r="F112">
        <v>6487.4788592062205</v>
      </c>
    </row>
    <row r="113" spans="1:6" x14ac:dyDescent="0.25">
      <c r="A113">
        <v>271</v>
      </c>
      <c r="B113">
        <v>1600780</v>
      </c>
      <c r="C113" t="s">
        <v>53</v>
      </c>
      <c r="D113">
        <v>10396.86</v>
      </c>
      <c r="E113">
        <v>66210041.459999993</v>
      </c>
      <c r="F113">
        <v>6368.2728689238857</v>
      </c>
    </row>
    <row r="114" spans="1:6" x14ac:dyDescent="0.25">
      <c r="A114">
        <v>491</v>
      </c>
      <c r="B114">
        <v>1600173</v>
      </c>
      <c r="C114" t="s">
        <v>182</v>
      </c>
      <c r="D114">
        <v>625.26</v>
      </c>
      <c r="E114">
        <v>4753473.5571000008</v>
      </c>
      <c r="F114">
        <v>7602.395095000481</v>
      </c>
    </row>
    <row r="115" spans="1:6" x14ac:dyDescent="0.25">
      <c r="A115">
        <v>135</v>
      </c>
      <c r="B115">
        <v>1602460</v>
      </c>
      <c r="C115" t="s">
        <v>161</v>
      </c>
      <c r="D115">
        <v>320.27999999999997</v>
      </c>
      <c r="E115">
        <v>2907737.6073000003</v>
      </c>
      <c r="F115">
        <v>9078.7361286998894</v>
      </c>
    </row>
    <row r="116" spans="1:6" x14ac:dyDescent="0.25">
      <c r="A116">
        <v>272</v>
      </c>
      <c r="B116">
        <v>1601800</v>
      </c>
      <c r="C116" t="s">
        <v>54</v>
      </c>
      <c r="D116">
        <v>4764.42</v>
      </c>
      <c r="E116">
        <v>31042789.192499999</v>
      </c>
      <c r="F116">
        <v>6515.5442199680128</v>
      </c>
    </row>
    <row r="117" spans="1:6" x14ac:dyDescent="0.25">
      <c r="A117">
        <v>421</v>
      </c>
      <c r="B117">
        <v>1602030</v>
      </c>
      <c r="C117" t="s">
        <v>55</v>
      </c>
      <c r="D117">
        <v>1379.04</v>
      </c>
      <c r="E117">
        <v>10002325.1403</v>
      </c>
      <c r="F117">
        <v>7253.1073357553087</v>
      </c>
    </row>
    <row r="118" spans="1:6" x14ac:dyDescent="0.25">
      <c r="A118">
        <v>549</v>
      </c>
      <c r="B118">
        <v>1600196</v>
      </c>
      <c r="C118" t="s">
        <v>81</v>
      </c>
      <c r="D118">
        <v>220.32</v>
      </c>
      <c r="E118">
        <v>1195063.0185</v>
      </c>
      <c r="F118">
        <v>5424.214862472767</v>
      </c>
    </row>
    <row r="119" spans="1:6" x14ac:dyDescent="0.25">
      <c r="A119">
        <v>285</v>
      </c>
      <c r="B119">
        <v>1602700</v>
      </c>
      <c r="C119" t="s">
        <v>166</v>
      </c>
      <c r="D119">
        <v>480.42</v>
      </c>
      <c r="E119">
        <v>3965393.8590000002</v>
      </c>
      <c r="F119">
        <v>8254.0149431747213</v>
      </c>
    </row>
    <row r="120" spans="1:6" x14ac:dyDescent="0.25">
      <c r="A120">
        <v>136</v>
      </c>
      <c r="B120">
        <v>1602070</v>
      </c>
      <c r="C120" t="s">
        <v>191</v>
      </c>
      <c r="D120">
        <v>875.16</v>
      </c>
      <c r="E120">
        <v>6326234.2332000006</v>
      </c>
      <c r="F120">
        <v>7228.6601686548756</v>
      </c>
    </row>
    <row r="121" spans="1:6" x14ac:dyDescent="0.25">
      <c r="A121">
        <v>52</v>
      </c>
      <c r="B121">
        <v>1602970</v>
      </c>
      <c r="C121" t="s">
        <v>56</v>
      </c>
      <c r="D121">
        <v>2893.74</v>
      </c>
      <c r="E121">
        <v>16326175.570799999</v>
      </c>
      <c r="F121">
        <v>5641.8944241016816</v>
      </c>
    </row>
    <row r="122" spans="1:6" x14ac:dyDescent="0.25">
      <c r="A122">
        <v>305</v>
      </c>
      <c r="B122">
        <v>1601440</v>
      </c>
      <c r="C122" t="s">
        <v>111</v>
      </c>
      <c r="D122">
        <v>178.5</v>
      </c>
      <c r="E122">
        <v>2024955.1734</v>
      </c>
      <c r="F122">
        <v>11344.286685714285</v>
      </c>
    </row>
    <row r="123" spans="1:6" x14ac:dyDescent="0.25">
      <c r="A123">
        <v>560</v>
      </c>
      <c r="B123">
        <v>1600199</v>
      </c>
      <c r="C123" t="s">
        <v>75</v>
      </c>
      <c r="D123">
        <v>300.89999999999998</v>
      </c>
      <c r="E123">
        <v>2580662.3322000001</v>
      </c>
      <c r="F123">
        <v>8576.4783389830518</v>
      </c>
    </row>
    <row r="124" spans="1:6" x14ac:dyDescent="0.25">
      <c r="A124">
        <v>242</v>
      </c>
      <c r="B124">
        <v>1600810</v>
      </c>
      <c r="C124" t="s">
        <v>155</v>
      </c>
      <c r="D124">
        <v>444.72</v>
      </c>
      <c r="E124">
        <v>3912877.9052999998</v>
      </c>
      <c r="F124">
        <v>8798.5202043982717</v>
      </c>
    </row>
    <row r="125" spans="1:6" x14ac:dyDescent="0.25">
      <c r="A125">
        <v>532</v>
      </c>
      <c r="B125">
        <v>1600188</v>
      </c>
      <c r="C125" t="s">
        <v>86</v>
      </c>
      <c r="D125">
        <v>498.78</v>
      </c>
      <c r="E125">
        <v>3381115.3446000004</v>
      </c>
      <c r="F125">
        <v>6778.7708901720207</v>
      </c>
    </row>
    <row r="126" spans="1:6" x14ac:dyDescent="0.25">
      <c r="A126">
        <v>60</v>
      </c>
      <c r="B126">
        <v>1602910</v>
      </c>
      <c r="C126" t="s">
        <v>207</v>
      </c>
      <c r="D126">
        <v>2495.94</v>
      </c>
      <c r="E126">
        <v>15198866.752499998</v>
      </c>
      <c r="F126">
        <v>6089.435944974638</v>
      </c>
    </row>
    <row r="127" spans="1:6" x14ac:dyDescent="0.25">
      <c r="A127">
        <v>1</v>
      </c>
      <c r="B127">
        <v>1600360</v>
      </c>
      <c r="C127" t="s">
        <v>57</v>
      </c>
      <c r="D127">
        <v>23831.279999999999</v>
      </c>
      <c r="E127">
        <v>156020449.74030003</v>
      </c>
      <c r="F127">
        <v>6546.8766151167729</v>
      </c>
    </row>
    <row r="128" spans="1:6" x14ac:dyDescent="0.25">
      <c r="A128">
        <v>21</v>
      </c>
      <c r="B128">
        <v>1601950</v>
      </c>
      <c r="C128" t="s">
        <v>58</v>
      </c>
      <c r="D128">
        <v>1277.04</v>
      </c>
      <c r="E128">
        <v>8269691.1753000002</v>
      </c>
      <c r="F128">
        <v>6475.6712204003006</v>
      </c>
    </row>
    <row r="129" spans="1:6" x14ac:dyDescent="0.25">
      <c r="A129">
        <v>373</v>
      </c>
      <c r="B129">
        <v>1601140</v>
      </c>
      <c r="C129" t="s">
        <v>59</v>
      </c>
      <c r="D129">
        <v>1659.54</v>
      </c>
      <c r="E129">
        <v>11193650.2005</v>
      </c>
      <c r="F129">
        <v>6745.0318766043601</v>
      </c>
    </row>
    <row r="130" spans="1:6" x14ac:dyDescent="0.25">
      <c r="A130">
        <v>283</v>
      </c>
      <c r="B130">
        <v>1601680</v>
      </c>
      <c r="C130" t="s">
        <v>124</v>
      </c>
      <c r="D130">
        <v>259.08</v>
      </c>
      <c r="E130">
        <v>2484415.5309000006</v>
      </c>
      <c r="F130">
        <v>9589.3759877258017</v>
      </c>
    </row>
    <row r="131" spans="1:6" x14ac:dyDescent="0.25">
      <c r="A131">
        <v>131</v>
      </c>
      <c r="B131">
        <v>1602340</v>
      </c>
      <c r="C131" t="s">
        <v>60</v>
      </c>
      <c r="D131">
        <v>13931.16</v>
      </c>
      <c r="E131">
        <v>88946271.426600009</v>
      </c>
      <c r="F131">
        <v>6384.6995818438672</v>
      </c>
    </row>
    <row r="132" spans="1:6" x14ac:dyDescent="0.25">
      <c r="A132">
        <v>302</v>
      </c>
      <c r="B132">
        <v>1602400</v>
      </c>
      <c r="C132" t="s">
        <v>108</v>
      </c>
      <c r="D132">
        <v>161.16</v>
      </c>
      <c r="E132">
        <v>2004959.6889</v>
      </c>
      <c r="F132">
        <v>12440.802239389426</v>
      </c>
    </row>
    <row r="133" spans="1:6" x14ac:dyDescent="0.25">
      <c r="A133">
        <v>149</v>
      </c>
      <c r="B133">
        <v>1602430</v>
      </c>
      <c r="C133" t="s">
        <v>113</v>
      </c>
      <c r="D133">
        <v>134.63999999999999</v>
      </c>
      <c r="E133">
        <v>1787953.1016000002</v>
      </c>
      <c r="F133">
        <v>13279.509073083782</v>
      </c>
    </row>
    <row r="134" spans="1:6" x14ac:dyDescent="0.25">
      <c r="A134">
        <v>401</v>
      </c>
      <c r="B134">
        <v>1603180</v>
      </c>
      <c r="C134" t="s">
        <v>61</v>
      </c>
      <c r="D134">
        <v>1944.12</v>
      </c>
      <c r="E134">
        <v>12770078.549700001</v>
      </c>
      <c r="F134">
        <v>6568.5649804024451</v>
      </c>
    </row>
    <row r="135" spans="1:6" x14ac:dyDescent="0.25">
      <c r="A135">
        <v>795</v>
      </c>
      <c r="B135" t="e">
        <v>#N/A</v>
      </c>
      <c r="C135" t="s">
        <v>202</v>
      </c>
      <c r="D135">
        <v>1293.3599999999999</v>
      </c>
      <c r="E135">
        <v>8544850.9512000009</v>
      </c>
      <c r="F135">
        <v>6606.7072982000382</v>
      </c>
    </row>
    <row r="136" spans="1:6" x14ac:dyDescent="0.25">
      <c r="A136">
        <v>495</v>
      </c>
      <c r="B136">
        <v>1600175</v>
      </c>
      <c r="C136" t="s">
        <v>165</v>
      </c>
      <c r="D136">
        <v>578.34</v>
      </c>
      <c r="E136">
        <v>3044412.4512</v>
      </c>
      <c r="F136">
        <v>5264.0530677456163</v>
      </c>
    </row>
    <row r="137" spans="1:6" x14ac:dyDescent="0.25">
      <c r="A137">
        <v>508</v>
      </c>
      <c r="B137">
        <v>1600184</v>
      </c>
      <c r="C137" t="s">
        <v>82</v>
      </c>
      <c r="D137">
        <v>395.76</v>
      </c>
      <c r="E137">
        <v>2473299.3248999999</v>
      </c>
      <c r="F137">
        <v>6249.4929373862942</v>
      </c>
    </row>
    <row r="138" spans="1:6" x14ac:dyDescent="0.25">
      <c r="A138">
        <v>523</v>
      </c>
      <c r="B138">
        <v>1600189</v>
      </c>
      <c r="C138" t="s">
        <v>78</v>
      </c>
      <c r="D138">
        <v>488.58</v>
      </c>
      <c r="E138">
        <v>6285426.8703000005</v>
      </c>
      <c r="F138">
        <v>12864.683102664867</v>
      </c>
    </row>
    <row r="139" spans="1:6" x14ac:dyDescent="0.25">
      <c r="A139">
        <v>461</v>
      </c>
      <c r="B139">
        <v>1600015</v>
      </c>
      <c r="C139" t="s">
        <v>152</v>
      </c>
      <c r="D139">
        <v>372.3</v>
      </c>
      <c r="E139">
        <v>3021648.0050999997</v>
      </c>
      <c r="F139">
        <v>8116.1643972602733</v>
      </c>
    </row>
    <row r="140" spans="1:6" x14ac:dyDescent="0.25">
      <c r="A140">
        <v>93</v>
      </c>
      <c r="B140">
        <v>1600930</v>
      </c>
      <c r="C140" t="s">
        <v>62</v>
      </c>
      <c r="D140">
        <v>13750.62</v>
      </c>
      <c r="E140">
        <v>84820265.917799994</v>
      </c>
      <c r="F140">
        <v>6168.4684703526091</v>
      </c>
    </row>
    <row r="141" spans="1:6" x14ac:dyDescent="0.25">
      <c r="A141">
        <v>464</v>
      </c>
      <c r="B141">
        <v>1600142</v>
      </c>
      <c r="C141" t="s">
        <v>174</v>
      </c>
      <c r="D141">
        <v>573.24</v>
      </c>
      <c r="E141">
        <v>3789059.5032000002</v>
      </c>
      <c r="F141">
        <v>6609.9007452375972</v>
      </c>
    </row>
    <row r="142" spans="1:6" x14ac:dyDescent="0.25">
      <c r="A142">
        <v>139</v>
      </c>
      <c r="B142">
        <v>1600600</v>
      </c>
      <c r="C142" t="s">
        <v>63</v>
      </c>
      <c r="D142">
        <v>9852.18</v>
      </c>
      <c r="E142">
        <v>64178408.393399999</v>
      </c>
      <c r="F142">
        <v>6514.1327496452559</v>
      </c>
    </row>
    <row r="143" spans="1:6" x14ac:dyDescent="0.25">
      <c r="A143">
        <v>413</v>
      </c>
      <c r="B143">
        <v>1601050</v>
      </c>
      <c r="C143" t="s">
        <v>64</v>
      </c>
      <c r="D143">
        <v>1635.06</v>
      </c>
      <c r="E143">
        <v>10847315.592900001</v>
      </c>
      <c r="F143">
        <v>6634.200330813549</v>
      </c>
    </row>
    <row r="144" spans="1:6" x14ac:dyDescent="0.25">
      <c r="A144">
        <v>182</v>
      </c>
      <c r="B144">
        <v>1601900</v>
      </c>
      <c r="C144" t="s">
        <v>125</v>
      </c>
      <c r="D144">
        <v>246.84</v>
      </c>
      <c r="E144">
        <v>2142201.6428999999</v>
      </c>
      <c r="F144">
        <v>8678.5028475935815</v>
      </c>
    </row>
    <row r="145" spans="1:6" x14ac:dyDescent="0.25">
      <c r="A145">
        <v>281</v>
      </c>
      <c r="B145">
        <v>1602220</v>
      </c>
      <c r="C145" t="s">
        <v>65</v>
      </c>
      <c r="D145">
        <v>2225.64</v>
      </c>
      <c r="E145">
        <v>14154870.560400002</v>
      </c>
      <c r="F145">
        <v>6359.9102102765955</v>
      </c>
    </row>
    <row r="146" spans="1:6" x14ac:dyDescent="0.25">
      <c r="A146">
        <v>472</v>
      </c>
      <c r="B146">
        <v>1600151</v>
      </c>
      <c r="C146" t="s">
        <v>115</v>
      </c>
      <c r="D146">
        <v>190.74</v>
      </c>
      <c r="E146">
        <v>1385675.8925999999</v>
      </c>
      <c r="F146">
        <v>7264.7367757156326</v>
      </c>
    </row>
    <row r="147" spans="1:6" x14ac:dyDescent="0.25">
      <c r="A147">
        <v>92</v>
      </c>
      <c r="B147">
        <v>1603120</v>
      </c>
      <c r="C147" t="s">
        <v>92</v>
      </c>
      <c r="D147">
        <v>76.5</v>
      </c>
      <c r="E147">
        <v>888377.28899999987</v>
      </c>
      <c r="F147">
        <v>11612.775019607841</v>
      </c>
    </row>
    <row r="148" spans="1:6" x14ac:dyDescent="0.25">
      <c r="A148">
        <v>201</v>
      </c>
      <c r="B148">
        <v>1600960</v>
      </c>
      <c r="C148" t="s">
        <v>66</v>
      </c>
      <c r="D148">
        <v>2505.12</v>
      </c>
      <c r="E148">
        <v>15496950.1041</v>
      </c>
      <c r="F148">
        <v>6186.1108865443575</v>
      </c>
    </row>
    <row r="149" spans="1:6" x14ac:dyDescent="0.25">
      <c r="A149">
        <v>282</v>
      </c>
      <c r="B149">
        <v>1601200</v>
      </c>
      <c r="C149" t="s">
        <v>141</v>
      </c>
      <c r="D149">
        <v>318.24</v>
      </c>
      <c r="E149">
        <v>2819622.4661999997</v>
      </c>
      <c r="F149">
        <v>8860.0504845399682</v>
      </c>
    </row>
    <row r="150" spans="1:6" x14ac:dyDescent="0.25">
      <c r="A150">
        <v>544</v>
      </c>
      <c r="B150">
        <v>1600191</v>
      </c>
      <c r="C150" t="s">
        <v>84</v>
      </c>
      <c r="D150">
        <v>359.04</v>
      </c>
      <c r="E150">
        <v>2174846.6540999999</v>
      </c>
      <c r="F150">
        <v>6057.3937558489297</v>
      </c>
    </row>
    <row r="151" spans="1:6" x14ac:dyDescent="0.25">
      <c r="A151">
        <v>482</v>
      </c>
      <c r="B151">
        <v>1600162</v>
      </c>
      <c r="C151" t="s">
        <v>148</v>
      </c>
      <c r="D151">
        <v>484.5</v>
      </c>
      <c r="E151">
        <v>3111890.8275000001</v>
      </c>
      <c r="F151">
        <v>6422.8912848297214</v>
      </c>
    </row>
    <row r="152" spans="1:6" x14ac:dyDescent="0.25">
      <c r="A152">
        <v>475</v>
      </c>
      <c r="B152">
        <v>1600156</v>
      </c>
      <c r="C152" t="s">
        <v>196</v>
      </c>
      <c r="D152">
        <v>1005.72</v>
      </c>
      <c r="E152">
        <v>6954506.6319000004</v>
      </c>
      <c r="F152">
        <v>6914.9531001670448</v>
      </c>
    </row>
    <row r="153" spans="1:6" x14ac:dyDescent="0.25">
      <c r="A153">
        <v>414</v>
      </c>
      <c r="B153">
        <v>1601710</v>
      </c>
      <c r="C153" t="s">
        <v>67</v>
      </c>
      <c r="D153">
        <v>1993.08</v>
      </c>
      <c r="E153">
        <v>12701576.420399999</v>
      </c>
      <c r="F153">
        <v>6372.8382304774523</v>
      </c>
    </row>
    <row r="154" spans="1:6" x14ac:dyDescent="0.25">
      <c r="A154">
        <v>251</v>
      </c>
      <c r="B154">
        <v>1601570</v>
      </c>
      <c r="C154" t="s">
        <v>68</v>
      </c>
      <c r="D154">
        <v>6750.36</v>
      </c>
      <c r="E154">
        <v>40973534.095799997</v>
      </c>
      <c r="F154">
        <v>6069.829475139104</v>
      </c>
    </row>
    <row r="155" spans="1:6" x14ac:dyDescent="0.25">
      <c r="A155">
        <v>492</v>
      </c>
      <c r="B155">
        <v>1600195</v>
      </c>
      <c r="C155" t="s">
        <v>154</v>
      </c>
      <c r="D155">
        <v>420.24</v>
      </c>
      <c r="E155">
        <v>2888418.4569000006</v>
      </c>
      <c r="F155">
        <v>6873.2592254426054</v>
      </c>
    </row>
    <row r="156" spans="1:6" x14ac:dyDescent="0.25">
      <c r="A156">
        <v>3</v>
      </c>
      <c r="B156">
        <v>1601770</v>
      </c>
      <c r="C156" t="s">
        <v>69</v>
      </c>
      <c r="D156">
        <v>5854.8</v>
      </c>
      <c r="E156">
        <v>37207203.585299999</v>
      </c>
      <c r="F156">
        <v>6354.9913891678616</v>
      </c>
    </row>
    <row r="157" spans="1:6" x14ac:dyDescent="0.25">
      <c r="A157">
        <v>274</v>
      </c>
      <c r="B157">
        <v>1601740</v>
      </c>
      <c r="C157" t="s">
        <v>107</v>
      </c>
      <c r="D157">
        <v>187.68</v>
      </c>
      <c r="E157">
        <v>2003824.4919</v>
      </c>
      <c r="F157">
        <v>10676.814215153452</v>
      </c>
    </row>
    <row r="158" spans="1:6" x14ac:dyDescent="0.25">
      <c r="A158">
        <v>511</v>
      </c>
      <c r="B158">
        <v>1600178</v>
      </c>
      <c r="C158" t="s">
        <v>135</v>
      </c>
      <c r="D158">
        <v>363.12</v>
      </c>
      <c r="E158">
        <v>2098817.2707000002</v>
      </c>
      <c r="F158">
        <v>5779.9550305684079</v>
      </c>
    </row>
    <row r="159" spans="1:6" x14ac:dyDescent="0.25">
      <c r="A159">
        <v>59</v>
      </c>
      <c r="B159">
        <v>1601080</v>
      </c>
      <c r="C159" t="s">
        <v>189</v>
      </c>
      <c r="D159">
        <v>891.48</v>
      </c>
      <c r="E159">
        <v>5882189.6223000009</v>
      </c>
      <c r="F159">
        <v>6598.2294861354158</v>
      </c>
    </row>
    <row r="160" spans="1:6" x14ac:dyDescent="0.25">
      <c r="A160">
        <v>463</v>
      </c>
      <c r="B160">
        <v>1600141</v>
      </c>
      <c r="C160" t="s">
        <v>184</v>
      </c>
      <c r="D160">
        <v>743.58</v>
      </c>
      <c r="E160">
        <v>5638262.6711999997</v>
      </c>
      <c r="F160">
        <v>7582.5905365932376</v>
      </c>
    </row>
    <row r="161" spans="1:6" x14ac:dyDescent="0.25">
      <c r="A161">
        <v>121</v>
      </c>
      <c r="B161">
        <v>1600540</v>
      </c>
      <c r="C161" t="s">
        <v>110</v>
      </c>
      <c r="D161">
        <v>182.58</v>
      </c>
      <c r="E161">
        <v>1992532.4729999998</v>
      </c>
      <c r="F161">
        <v>10913.20228393033</v>
      </c>
    </row>
    <row r="162" spans="1:6" x14ac:dyDescent="0.25">
      <c r="A162">
        <v>2</v>
      </c>
      <c r="B162">
        <v>1602100</v>
      </c>
      <c r="C162" t="s">
        <v>70</v>
      </c>
      <c r="D162">
        <v>39807.54</v>
      </c>
      <c r="E162">
        <v>260059282.1649</v>
      </c>
      <c r="F162">
        <v>6532.9151754893674</v>
      </c>
    </row>
    <row r="163" spans="1:6" x14ac:dyDescent="0.25">
      <c r="A163">
        <v>287</v>
      </c>
      <c r="B163">
        <v>1600009</v>
      </c>
      <c r="C163" t="s">
        <v>132</v>
      </c>
      <c r="D163">
        <v>302.94</v>
      </c>
      <c r="E163">
        <v>2688759.9153</v>
      </c>
      <c r="F163">
        <v>8875.5526351752815</v>
      </c>
    </row>
    <row r="164" spans="1:6" x14ac:dyDescent="0.25">
      <c r="A164">
        <v>252</v>
      </c>
      <c r="B164">
        <v>1602790</v>
      </c>
      <c r="C164" t="s">
        <v>185</v>
      </c>
      <c r="D164">
        <v>744.6</v>
      </c>
      <c r="E164">
        <v>5339831.8563000001</v>
      </c>
      <c r="F164">
        <v>7171.4099601128119</v>
      </c>
    </row>
    <row r="165" spans="1:6" x14ac:dyDescent="0.25">
      <c r="A165">
        <v>61</v>
      </c>
      <c r="B165">
        <v>1600300</v>
      </c>
      <c r="C165" t="s">
        <v>71</v>
      </c>
      <c r="D165">
        <v>3313.98</v>
      </c>
      <c r="E165">
        <v>21680129.413200002</v>
      </c>
      <c r="F165">
        <v>6542.0218025455806</v>
      </c>
    </row>
    <row r="166" spans="1:6" x14ac:dyDescent="0.25">
      <c r="A166">
        <v>134</v>
      </c>
      <c r="B166">
        <v>1602130</v>
      </c>
      <c r="C166" t="s">
        <v>72</v>
      </c>
      <c r="D166">
        <v>4253.3999999999996</v>
      </c>
      <c r="E166">
        <v>26591649.410099998</v>
      </c>
      <c r="F166">
        <v>6251.8571989702359</v>
      </c>
    </row>
    <row r="167" spans="1:6" x14ac:dyDescent="0.25">
      <c r="A167">
        <v>550</v>
      </c>
      <c r="B167">
        <v>1600197</v>
      </c>
      <c r="C167" t="s">
        <v>77</v>
      </c>
      <c r="D167">
        <v>212.16</v>
      </c>
      <c r="E167">
        <v>1097865.4134</v>
      </c>
      <c r="F167">
        <v>5174.7050028280546</v>
      </c>
    </row>
    <row r="168" spans="1:6" x14ac:dyDescent="0.25">
      <c r="A168">
        <v>478</v>
      </c>
      <c r="B168">
        <v>1600158</v>
      </c>
      <c r="C168" t="s">
        <v>140</v>
      </c>
      <c r="D168">
        <v>314.16000000000003</v>
      </c>
      <c r="E168">
        <v>2252639.4057</v>
      </c>
      <c r="F168">
        <v>7170.357161000763</v>
      </c>
    </row>
    <row r="169" spans="1:6" x14ac:dyDescent="0.25">
      <c r="A169">
        <v>451</v>
      </c>
      <c r="B169">
        <v>1600003</v>
      </c>
      <c r="C169" t="s">
        <v>157</v>
      </c>
      <c r="D169">
        <v>505.92</v>
      </c>
      <c r="E169">
        <v>3279193.7238000003</v>
      </c>
      <c r="F169">
        <v>6481.644773481974</v>
      </c>
    </row>
    <row r="170" spans="1:6" x14ac:dyDescent="0.25">
      <c r="A170">
        <v>458</v>
      </c>
      <c r="B170">
        <v>1600012</v>
      </c>
      <c r="C170" t="s">
        <v>158</v>
      </c>
      <c r="D170">
        <v>503.88</v>
      </c>
      <c r="E170">
        <v>3431912.7185999998</v>
      </c>
      <c r="F170">
        <v>6810.9722922124311</v>
      </c>
    </row>
    <row r="171" spans="1:6" x14ac:dyDescent="0.25">
      <c r="A171">
        <v>559</v>
      </c>
      <c r="B171">
        <v>1600194</v>
      </c>
      <c r="C171" t="s">
        <v>156</v>
      </c>
      <c r="D171">
        <v>384.54</v>
      </c>
      <c r="E171">
        <v>3310346.1069</v>
      </c>
      <c r="F171">
        <v>8608.5871610235608</v>
      </c>
    </row>
    <row r="172" spans="1:6" x14ac:dyDescent="0.25">
      <c r="A172">
        <v>528</v>
      </c>
      <c r="B172">
        <v>1600190</v>
      </c>
      <c r="C172" t="s">
        <v>80</v>
      </c>
      <c r="D172">
        <v>392.7</v>
      </c>
      <c r="E172">
        <v>2690010.8964000004</v>
      </c>
      <c r="F172">
        <v>6850.0404797555402</v>
      </c>
    </row>
    <row r="173" spans="1:6" x14ac:dyDescent="0.25">
      <c r="A173">
        <v>462</v>
      </c>
      <c r="B173">
        <v>1600140</v>
      </c>
      <c r="C173" t="s">
        <v>183</v>
      </c>
      <c r="D173">
        <v>690.54</v>
      </c>
      <c r="E173">
        <v>4900261.5888</v>
      </c>
      <c r="F173">
        <v>7096.2747832131381</v>
      </c>
    </row>
    <row r="174" spans="1:6" x14ac:dyDescent="0.25">
      <c r="A174">
        <v>455</v>
      </c>
      <c r="B174">
        <v>1600007</v>
      </c>
      <c r="C174" t="s">
        <v>200</v>
      </c>
      <c r="D174">
        <v>1265.82</v>
      </c>
      <c r="E174">
        <v>8264961.9425999988</v>
      </c>
      <c r="F174">
        <v>6529.3342991894579</v>
      </c>
    </row>
    <row r="175" spans="1:6" x14ac:dyDescent="0.25">
      <c r="A175">
        <v>460</v>
      </c>
      <c r="B175">
        <v>1600014</v>
      </c>
      <c r="C175" t="s">
        <v>177</v>
      </c>
      <c r="D175">
        <v>548.76</v>
      </c>
      <c r="E175">
        <v>3480586.1409000005</v>
      </c>
      <c r="F175">
        <v>6342.6382041329553</v>
      </c>
    </row>
    <row r="176" spans="1:6" x14ac:dyDescent="0.25">
      <c r="A176">
        <v>456</v>
      </c>
      <c r="B176">
        <v>1600008</v>
      </c>
      <c r="C176" t="s">
        <v>133</v>
      </c>
      <c r="D176">
        <v>281.52</v>
      </c>
      <c r="E176">
        <v>2130403.4639999997</v>
      </c>
      <c r="F176">
        <v>7567.5030690537078</v>
      </c>
    </row>
    <row r="177" spans="1:6" x14ac:dyDescent="0.25">
      <c r="A177">
        <v>553</v>
      </c>
      <c r="B177">
        <v>1600198</v>
      </c>
      <c r="C177" t="s">
        <v>85</v>
      </c>
      <c r="D177">
        <v>219.3</v>
      </c>
      <c r="E177">
        <v>1221995.4147000001</v>
      </c>
      <c r="F177">
        <v>5572.2545129958962</v>
      </c>
    </row>
    <row r="178" spans="1:6" x14ac:dyDescent="0.25">
      <c r="A178">
        <v>191</v>
      </c>
      <c r="B178">
        <v>1602730</v>
      </c>
      <c r="C178" t="s">
        <v>87</v>
      </c>
      <c r="D178">
        <v>6.12</v>
      </c>
      <c r="E178">
        <v>157895.70180000001</v>
      </c>
      <c r="F178">
        <v>25799.951274509804</v>
      </c>
    </row>
    <row r="179" spans="1:6" x14ac:dyDescent="0.25">
      <c r="A179">
        <v>493</v>
      </c>
      <c r="B179">
        <v>1600174</v>
      </c>
      <c r="C179" t="s">
        <v>193</v>
      </c>
      <c r="D179">
        <v>982.26</v>
      </c>
      <c r="E179">
        <v>6878562.0857999995</v>
      </c>
      <c r="F179">
        <v>7002.7916089426417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57479ed-16e3-4c54-a34b-e226e0af443e" ContentTypeId="0x01010028670A239A4C7A4E9A68527307346D3804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ESE OEBP SGR Documents" ma:contentTypeID="0x01010028670A239A4C7A4E9A68527307346D380400E5831599EE506C4EB5390E4EC0135AA0" ma:contentTypeVersion="52" ma:contentTypeDescription="" ma:contentTypeScope="" ma:versionID="5f843e80c250834f3d91b4b791c689e9">
  <xsd:schema xmlns:xsd="http://www.w3.org/2001/XMLSchema" xmlns:xs="http://www.w3.org/2001/XMLSchema" xmlns:p="http://schemas.microsoft.com/office/2006/metadata/properties" xmlns:ns2="2a2db8c4-56ab-4882-a5d0-0fe8165c6658" targetNamespace="http://schemas.microsoft.com/office/2006/metadata/properties" ma:root="true" ma:fieldsID="0d66241bc5a2cf44848fac7c69bc0cac" ns2:_="">
    <xsd:import namespace="2a2db8c4-56ab-4882-a5d0-0fe8165c6658"/>
    <xsd:element name="properties">
      <xsd:complexType>
        <xsd:sequence>
          <xsd:element name="documentManagement">
            <xsd:complexType>
              <xsd:all>
                <xsd:element ref="ns2:Date_x0020_of_x0020_Approval" minOccurs="0"/>
                <xsd:element ref="ns2:m1f13d32c4c342028b39326ee260c1ca" minOccurs="0"/>
                <xsd:element ref="ns2:e48369bfb84241b2a4759ac5d306b738" minOccurs="0"/>
                <xsd:element ref="ns2:a4530805a9a34cb996739ba2e241a970" minOccurs="0"/>
                <xsd:element ref="ns2:m9ba678bb8414d77b73f31a6ff27f951" minOccurs="0"/>
                <xsd:element ref="ns2:paad1906247e4af69fbe65f2ace0923c" minOccurs="0"/>
                <xsd:element ref="ns2:TaxCatchAll" minOccurs="0"/>
                <xsd:element ref="ns2:cb2ef2bd509f47f39ea44b698c260c87" minOccurs="0"/>
                <xsd:element ref="ns2:TaxCatchAllLabel" minOccurs="0"/>
                <xsd:element ref="ns2:Approval_Status" minOccurs="0"/>
                <xsd:element ref="ns2:Approval_x0020_Comments" minOccurs="0"/>
                <xsd:element ref="ns2:Get_Approval_Button" minOccurs="0"/>
                <xsd:element ref="ns2:i2df9991e3d2408389e0d1a2ece476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db8c4-56ab-4882-a5d0-0fe8165c6658" elementFormDefault="qualified">
    <xsd:import namespace="http://schemas.microsoft.com/office/2006/documentManagement/types"/>
    <xsd:import namespace="http://schemas.microsoft.com/office/infopath/2007/PartnerControls"/>
    <xsd:element name="Date_x0020_of_x0020_Approval" ma:index="9" nillable="true" ma:displayName="Date of Publication" ma:format="DateOnly" ma:internalName="Date_x0020_of_x0020_Approval" ma:readOnly="false">
      <xsd:simpleType>
        <xsd:restriction base="dms:DateTime"/>
      </xsd:simpleType>
    </xsd:element>
    <xsd:element name="m1f13d32c4c342028b39326ee260c1ca" ma:index="13" nillable="true" ma:taxonomy="true" ma:internalName="m1f13d32c4c342028b39326ee260c1ca" ma:taxonomyFieldName="Secondary_x0020_Subject" ma:displayName="Primary Subject 2" ma:readOnly="false" ma:default="" ma:fieldId="{61f13d32-c4c3-4202-8b39-326ee260c1ca}" ma:sspId="557479ed-16e3-4c54-a34b-e226e0af443e" ma:termSetId="bf68801f-a736-4868-9b8e-dc3ec44fef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48369bfb84241b2a4759ac5d306b738" ma:index="15" nillable="true" ma:taxonomy="true" ma:internalName="e48369bfb84241b2a4759ac5d306b738" ma:taxonomyFieldName="Catagory" ma:displayName="Primary Subject 1" ma:readOnly="false" ma:default="" ma:fieldId="{e48369bf-b842-41b2-a475-9ac5d306b738}" ma:sspId="557479ed-16e3-4c54-a34b-e226e0af443e" ma:termSetId="bf68801f-a736-4868-9b8e-dc3ec44fef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530805a9a34cb996739ba2e241a970" ma:index="17" nillable="true" ma:taxonomy="true" ma:internalName="a4530805a9a34cb996739ba2e241a970" ma:taxonomyFieldName="Document_x0020_Type" ma:displayName="Document Type" ma:readOnly="false" ma:default="" ma:fieldId="{a4530805-a9a3-4cb9-9673-9ba2e241a970}" ma:sspId="557479ed-16e3-4c54-a34b-e226e0af443e" ma:termSetId="39ac4e8d-e4c1-4f96-b421-6bcedb93d8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ba678bb8414d77b73f31a6ff27f951" ma:index="19" nillable="true" ma:taxonomy="true" ma:internalName="m9ba678bb8414d77b73f31a6ff27f951" ma:taxonomyFieldName="Fiscal_x0020_Year" ma:displayName="Fiscal Year" ma:default="" ma:fieldId="{69ba678b-b841-4d77-b73f-31a6ff27f951}" ma:sspId="557479ed-16e3-4c54-a34b-e226e0af443e" ma:termSetId="a74938b7-838d-429a-85f6-4f7993f9a9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ad1906247e4af69fbe65f2ace0923c" ma:index="21" nillable="true" ma:taxonomy="true" ma:internalName="paad1906247e4af69fbe65f2ace0923c" ma:taxonomyFieldName="Approval_x0020_Status" ma:displayName="Highest Approval Level" ma:readOnly="false" ma:default="" ma:fieldId="{9aad1906-247e-4af6-9fbe-65f2ace0923c}" ma:sspId="557479ed-16e3-4c54-a34b-e226e0af443e" ma:termSetId="907e9040-1049-41d6-9954-246cec267f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8a3e2bc5-7cb3-4f5d-997f-617aac481526}" ma:internalName="TaxCatchAll" ma:showField="CatchAllData" ma:web="6b2782b6-bc7e-46b4-a043-63eeaac9e0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b2ef2bd509f47f39ea44b698c260c87" ma:index="23" nillable="true" ma:taxonomy="true" ma:internalName="cb2ef2bd509f47f39ea44b698c260c87" ma:taxonomyFieldName="OESE_x0020_Office" ma:displayName="OESE Office" ma:default="" ma:fieldId="{cb2ef2bd-509f-47f3-9ea4-4b698c260c87}" ma:sspId="557479ed-16e3-4c54-a34b-e226e0af443e" ma:termSetId="2e6ce9bc-9286-4329-95f6-d0b2e2210c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8a3e2bc5-7cb3-4f5d-997f-617aac481526}" ma:internalName="TaxCatchAllLabel" ma:readOnly="true" ma:showField="CatchAllDataLabel" ma:web="6b2782b6-bc7e-46b4-a043-63eeaac9e0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roval_Status" ma:index="25" nillable="true" ma:displayName="Approval_Status" ma:default="Not Started" ma:internalName="Approval_Status" ma:readOnly="false">
      <xsd:simpleType>
        <xsd:restriction base="dms:Unknown">
          <xsd:enumeration value="Not Started"/>
          <xsd:enumeration value="Pending"/>
          <xsd:enumeration value="Pending Team Leader Review"/>
          <xsd:enumeration value="Team Leader Approved"/>
          <xsd:enumeration value="Team Leader Rejected"/>
          <xsd:enumeration value="Pending Group Leader Review"/>
          <xsd:enumeration value="Group Leader Approved"/>
          <xsd:enumeration value="Group Leader Rejected"/>
          <xsd:enumeration value="Pending Director Review"/>
          <xsd:enumeration value="Director Approved"/>
          <xsd:enumeration value="Director Rejected"/>
        </xsd:restriction>
      </xsd:simpleType>
    </xsd:element>
    <xsd:element name="Approval_x0020_Comments" ma:index="26" nillable="true" ma:displayName="Approval Comments" ma:internalName="Approval_x0020_Comments">
      <xsd:simpleType>
        <xsd:restriction base="dms:Note">
          <xsd:maxLength value="255"/>
        </xsd:restriction>
      </xsd:simpleType>
    </xsd:element>
    <xsd:element name="Get_Approval_Button" ma:index="27" nillable="true" ma:displayName="Get_Approval_Button" ma:internalName="Get_Approval_Button">
      <xsd:simpleType>
        <xsd:restriction base="dms:Text">
          <xsd:maxLength value="255"/>
        </xsd:restriction>
      </xsd:simpleType>
    </xsd:element>
    <xsd:element name="i2df9991e3d2408389e0d1a2ece476ab" ma:index="28" nillable="true" ma:taxonomy="true" ma:internalName="i2df9991e3d2408389e0d1a2ece476ab" ma:taxonomyFieldName="ProgramCFDA" ma:displayName="ProgramCFDA" ma:default="" ma:fieldId="{22df9991-e3d2-4083-89e0-d1a2ece476ab}" ma:sspId="557479ed-16e3-4c54-a34b-e226e0af443e" ma:termSetId="4b23241d-5ecd-429f-953b-24e03cb7dcc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7" ma:displayName="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8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Status xmlns="2a2db8c4-56ab-4882-a5d0-0fe8165c6658">Not Started</Approval_Status>
    <Date_x0020_of_x0020_Approval xmlns="2a2db8c4-56ab-4882-a5d0-0fe8165c6658" xsi:nil="true"/>
    <cb2ef2bd509f47f39ea44b698c260c87 xmlns="2a2db8c4-56ab-4882-a5d0-0fe8165c66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State and Grantee Relations</TermName>
          <TermId xmlns="http://schemas.microsoft.com/office/infopath/2007/PartnerControls">210e2a7a-39db-48db-922d-267cabacb1ad</TermId>
        </TermInfo>
      </Terms>
    </cb2ef2bd509f47f39ea44b698c260c87>
    <a4530805a9a34cb996739ba2e241a970 xmlns="2a2db8c4-56ab-4882-a5d0-0fe8165c6658">
      <Terms xmlns="http://schemas.microsoft.com/office/infopath/2007/PartnerControls"/>
    </a4530805a9a34cb996739ba2e241a970>
    <m1f13d32c4c342028b39326ee260c1ca xmlns="2a2db8c4-56ab-4882-a5d0-0fe8165c6658">
      <Terms xmlns="http://schemas.microsoft.com/office/infopath/2007/PartnerControls"/>
    </m1f13d32c4c342028b39326ee260c1ca>
    <Approval_x0020_Comments xmlns="2a2db8c4-56ab-4882-a5d0-0fe8165c6658" xsi:nil="true"/>
    <Get_Approval_Button xmlns="2a2db8c4-56ab-4882-a5d0-0fe8165c6658" xsi:nil="true"/>
    <paad1906247e4af69fbe65f2ace0923c xmlns="2a2db8c4-56ab-4882-a5d0-0fe8165c6658">
      <Terms xmlns="http://schemas.microsoft.com/office/infopath/2007/PartnerControls"/>
    </paad1906247e4af69fbe65f2ace0923c>
    <i2df9991e3d2408389e0d1a2ece476ab xmlns="2a2db8c4-56ab-4882-a5d0-0fe8165c6658">
      <Terms xmlns="http://schemas.microsoft.com/office/infopath/2007/PartnerControls"/>
    </i2df9991e3d2408389e0d1a2ece476ab>
    <e48369bfb84241b2a4759ac5d306b738 xmlns="2a2db8c4-56ab-4882-a5d0-0fe8165c6658">
      <Terms xmlns="http://schemas.microsoft.com/office/infopath/2007/PartnerControls"/>
    </e48369bfb84241b2a4759ac5d306b738>
    <m9ba678bb8414d77b73f31a6ff27f951 xmlns="2a2db8c4-56ab-4882-a5d0-0fe8165c66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a9b09679-9681-4840-9409-cc087bb840af</TermId>
        </TermInfo>
      </Terms>
    </m9ba678bb8414d77b73f31a6ff27f951>
    <TaxCatchAll xmlns="2a2db8c4-56ab-4882-a5d0-0fe8165c6658">
      <Value>14</Value>
      <Value>10</Value>
    </TaxCatchAll>
  </documentManagement>
</p:properties>
</file>

<file path=customXml/itemProps1.xml><?xml version="1.0" encoding="utf-8"?>
<ds:datastoreItem xmlns:ds="http://schemas.openxmlformats.org/officeDocument/2006/customXml" ds:itemID="{405661CE-9253-4544-968C-B7822F5A06F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ABFD0C7-46C3-4A76-B12A-B3D36BA29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25625-D070-42B5-AF80-0FA03D8FF7B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2A36FB-9544-4F0A-B17B-6F9A6BA7CE4F}">
  <ds:schemaRefs>
    <ds:schemaRef ds:uri="http://purl.org/dc/dcmitype/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moequity ranking  18-19 base</vt:lpstr>
      <vt:lpstr>Data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Alexandra McCann</dc:creator>
  <cp:lastModifiedBy>Lisa English</cp:lastModifiedBy>
  <dcterms:created xsi:type="dcterms:W3CDTF">2021-07-16T21:36:49Z</dcterms:created>
  <dcterms:modified xsi:type="dcterms:W3CDTF">2022-10-12T21:43:13Z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0x01010028670A239A4C7A4E9A68527307346D380400E5831599EE506C4EB5390E4EC0135AA0</vt:lpwstr>
  </property>
  <property fmtid="{D5CDD505-2E9C-101B-9397-08002B2CF9AE}" pid="3" name="Order">
    <vt:r8>401300</vt:r8>
  </property>
  <property fmtid="{D5CDD505-2E9C-101B-9397-08002B2CF9AE}" pid="4" name="SharedWithUsers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Secondary Subject">
    <vt:lpwstr/>
  </property>
  <property fmtid="{D5CDD505-2E9C-101B-9397-08002B2CF9AE}" pid="10" name="Catagory">
    <vt:lpwstr/>
  </property>
  <property fmtid="{D5CDD505-2E9C-101B-9397-08002B2CF9AE}" pid="11" name="Document Type">
    <vt:lpwstr/>
  </property>
  <property fmtid="{D5CDD505-2E9C-101B-9397-08002B2CF9AE}" pid="12" name="Fiscal Year">
    <vt:lpwstr>14;#2021|a9b09679-9681-4840-9409-cc087bb840af</vt:lpwstr>
  </property>
  <property fmtid="{D5CDD505-2E9C-101B-9397-08002B2CF9AE}" pid="13" name="ProgramCFDA">
    <vt:lpwstr/>
  </property>
  <property fmtid="{D5CDD505-2E9C-101B-9397-08002B2CF9AE}" pid="14" name="Approval Status">
    <vt:lpwstr/>
  </property>
  <property fmtid="{D5CDD505-2E9C-101B-9397-08002B2CF9AE}" pid="15" name="OESE Office">
    <vt:lpwstr>10;#State and Grantee Relations|210e2a7a-39db-48db-922d-267cabacb1ad</vt:lpwstr>
  </property>
</Properties>
</file>