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F:\BOSSS\Shared\Dataxxxx\2019ISEE\Forms\FY20 SBA\"/>
    </mc:Choice>
  </mc:AlternateContent>
  <bookViews>
    <workbookView xWindow="0" yWindow="0" windowWidth="28800" windowHeight="12300" tabRatio="759"/>
  </bookViews>
  <sheets>
    <sheet name="Enter Data Elements" sheetId="4" r:id="rId1"/>
    <sheet name="FY20 Charter SBA" sheetId="27" r:id="rId2"/>
    <sheet name="Enter AdminIndex " sheetId="12" r:id="rId3"/>
    <sheet name="Enter Instructional fte" sheetId="29" r:id="rId4"/>
    <sheet name="Enter Pupil Personnel fte " sheetId="35" r:id="rId5"/>
    <sheet name="Instrct_Moving on career ladder" sheetId="36" r:id="rId6"/>
    <sheet name="PPS_Moving on the career ladder" sheetId="37" r:id="rId7"/>
  </sheets>
  <definedNames>
    <definedName name="_xlnm.Print_Area" localSheetId="2">'Enter AdminIndex '!$A$1:$H$61</definedName>
    <definedName name="_xlnm.Print_Area" localSheetId="0">'Enter Data Elements'!$B$1:$M$27</definedName>
    <definedName name="_xlnm.Print_Area" localSheetId="3">'Enter Instructional fte'!$A$1:$G$40</definedName>
    <definedName name="_xlnm.Print_Area" localSheetId="4">'Enter Pupil Personnel fte '!$A$1:$G$33</definedName>
    <definedName name="_xlnm.Print_Area" localSheetId="1">'FY20 Charter SBA'!$A$1:$Y$51</definedName>
  </definedNames>
  <calcPr calcId="162913"/>
</workbook>
</file>

<file path=xl/calcChain.xml><?xml version="1.0" encoding="utf-8"?>
<calcChain xmlns="http://schemas.openxmlformats.org/spreadsheetml/2006/main">
  <c r="D26" i="35" l="1"/>
  <c r="D25" i="35"/>
  <c r="B20" i="35"/>
  <c r="D16" i="4" s="1"/>
  <c r="D19" i="35"/>
  <c r="D18" i="35"/>
  <c r="D17" i="35"/>
  <c r="D16" i="35"/>
  <c r="D15" i="35"/>
  <c r="D14" i="35"/>
  <c r="D13" i="35"/>
  <c r="D12" i="35"/>
  <c r="D33" i="29"/>
  <c r="E34" i="29" s="1"/>
  <c r="D27" i="29"/>
  <c r="D26" i="29"/>
  <c r="B21" i="29"/>
  <c r="D20" i="29"/>
  <c r="D19" i="29"/>
  <c r="D18" i="29"/>
  <c r="D17" i="29"/>
  <c r="D16" i="29"/>
  <c r="D15" i="29"/>
  <c r="D14" i="29"/>
  <c r="D13" i="29"/>
  <c r="C7" i="27"/>
  <c r="B7" i="27"/>
  <c r="I49" i="27"/>
  <c r="I47" i="27"/>
  <c r="I45" i="27"/>
  <c r="I43" i="27"/>
  <c r="O29" i="27"/>
  <c r="W12" i="27"/>
  <c r="E27" i="27" s="1"/>
  <c r="M27" i="27" s="1"/>
  <c r="Q27" i="27" s="1"/>
  <c r="E29" i="27"/>
  <c r="M29" i="27" s="1"/>
  <c r="Q29" i="27" s="1"/>
  <c r="C49" i="27" s="1"/>
  <c r="G49" i="27" s="1"/>
  <c r="W49" i="27" s="1"/>
  <c r="K50" i="27"/>
  <c r="S21" i="27"/>
  <c r="K11" i="27"/>
  <c r="H58" i="12"/>
  <c r="G58" i="12"/>
  <c r="F58" i="12"/>
  <c r="E58" i="12"/>
  <c r="D58" i="12"/>
  <c r="C58" i="12"/>
  <c r="B58" i="12"/>
  <c r="H57" i="12"/>
  <c r="G57" i="12"/>
  <c r="F57" i="12"/>
  <c r="E57" i="12"/>
  <c r="D57" i="12"/>
  <c r="C57" i="12"/>
  <c r="B57" i="12"/>
  <c r="H56" i="12"/>
  <c r="G56" i="12"/>
  <c r="F56" i="12"/>
  <c r="E56" i="12"/>
  <c r="D56" i="12"/>
  <c r="C56" i="12"/>
  <c r="B56" i="12"/>
  <c r="H55" i="12"/>
  <c r="G55" i="12"/>
  <c r="F55" i="12"/>
  <c r="E55" i="12"/>
  <c r="D55" i="12"/>
  <c r="C55" i="12"/>
  <c r="B55" i="12"/>
  <c r="H54" i="12"/>
  <c r="G54" i="12"/>
  <c r="F54" i="12"/>
  <c r="E54" i="12"/>
  <c r="D54" i="12"/>
  <c r="C54" i="12"/>
  <c r="B54" i="12"/>
  <c r="H53" i="12"/>
  <c r="G53" i="12"/>
  <c r="F53" i="12"/>
  <c r="E53" i="12"/>
  <c r="D53" i="12"/>
  <c r="C53" i="12"/>
  <c r="B53" i="12"/>
  <c r="H52" i="12"/>
  <c r="G52" i="12"/>
  <c r="F52" i="12"/>
  <c r="E52" i="12"/>
  <c r="D52" i="12"/>
  <c r="C52" i="12"/>
  <c r="B52" i="12"/>
  <c r="H51" i="12"/>
  <c r="G51" i="12"/>
  <c r="F51" i="12"/>
  <c r="E51" i="12"/>
  <c r="D51" i="12"/>
  <c r="C51" i="12"/>
  <c r="B51" i="12"/>
  <c r="H50" i="12"/>
  <c r="G50" i="12"/>
  <c r="F50" i="12"/>
  <c r="E50" i="12"/>
  <c r="D50" i="12"/>
  <c r="C50" i="12"/>
  <c r="B50" i="12"/>
  <c r="H49" i="12"/>
  <c r="G49" i="12"/>
  <c r="F49" i="12"/>
  <c r="E49" i="12"/>
  <c r="D49" i="12"/>
  <c r="C49" i="12"/>
  <c r="B49" i="12"/>
  <c r="H48" i="12"/>
  <c r="G48" i="12"/>
  <c r="F48" i="12"/>
  <c r="E48" i="12"/>
  <c r="D48" i="12"/>
  <c r="C48" i="12"/>
  <c r="B48" i="12"/>
  <c r="H47" i="12"/>
  <c r="G47" i="12"/>
  <c r="F47" i="12"/>
  <c r="E47" i="12"/>
  <c r="D47" i="12"/>
  <c r="C47" i="12"/>
  <c r="B47" i="12"/>
  <c r="H46" i="12"/>
  <c r="G46" i="12"/>
  <c r="F46" i="12"/>
  <c r="E46" i="12"/>
  <c r="D46" i="12"/>
  <c r="C46" i="12"/>
  <c r="B46" i="12"/>
  <c r="H45" i="12"/>
  <c r="G45" i="12"/>
  <c r="F45" i="12"/>
  <c r="E45" i="12"/>
  <c r="D45" i="12"/>
  <c r="C45" i="12"/>
  <c r="B45" i="12"/>
  <c r="H39" i="12"/>
  <c r="G39" i="12"/>
  <c r="F39" i="12"/>
  <c r="E39" i="12"/>
  <c r="D39" i="12"/>
  <c r="C39" i="12"/>
  <c r="B39" i="12"/>
  <c r="E25" i="27"/>
  <c r="M25" i="27" s="1"/>
  <c r="Q25" i="27" s="1"/>
  <c r="D59" i="12" l="1"/>
  <c r="B59" i="12"/>
  <c r="C59" i="12"/>
  <c r="E59" i="12"/>
  <c r="D15" i="4"/>
  <c r="O25" i="27" s="1"/>
  <c r="G59" i="12"/>
  <c r="O27" i="27"/>
  <c r="H59" i="12"/>
  <c r="F59" i="12"/>
  <c r="I51" i="27"/>
  <c r="H40" i="12"/>
  <c r="E27" i="35"/>
  <c r="E20" i="35"/>
  <c r="E21" i="29"/>
  <c r="E28" i="29"/>
  <c r="E23" i="27"/>
  <c r="M23" i="27" s="1"/>
  <c r="H60" i="12" l="1"/>
  <c r="H61" i="12"/>
  <c r="D11" i="4" s="1"/>
  <c r="W10" i="27" s="1"/>
  <c r="W11" i="27" s="1"/>
  <c r="S23" i="27" s="1"/>
  <c r="W23" i="27" s="1"/>
  <c r="E29" i="35"/>
  <c r="D14" i="4"/>
  <c r="O23" i="27" s="1"/>
  <c r="O31" i="27" s="1"/>
  <c r="E36" i="29"/>
  <c r="E37" i="29" s="1"/>
  <c r="Q23" i="27"/>
  <c r="M31" i="27"/>
  <c r="D12" i="4" l="1"/>
  <c r="W25" i="27" s="1"/>
  <c r="Y25" i="27" s="1"/>
  <c r="G45" i="27" s="1"/>
  <c r="W45" i="27" s="1"/>
  <c r="E30" i="35"/>
  <c r="Q31" i="27"/>
  <c r="Y23" i="27"/>
  <c r="G43" i="27" s="1"/>
  <c r="D13" i="4" l="1"/>
  <c r="W27" i="27" s="1"/>
  <c r="Y27" i="27" s="1"/>
  <c r="G47" i="27" s="1"/>
  <c r="W43" i="27"/>
  <c r="W47" i="27" l="1"/>
  <c r="W51" i="27" s="1"/>
  <c r="G51" i="27"/>
  <c r="K51" i="27" s="1"/>
  <c r="M51" i="27" s="1"/>
  <c r="M47" i="27" s="1"/>
  <c r="M43" i="27" l="1"/>
  <c r="M45" i="27"/>
  <c r="M49" i="27"/>
</calcChain>
</file>

<file path=xl/sharedStrings.xml><?xml version="1.0" encoding="utf-8"?>
<sst xmlns="http://schemas.openxmlformats.org/spreadsheetml/2006/main" count="549" uniqueCount="233">
  <si>
    <t>MA</t>
  </si>
  <si>
    <t>MA+12</t>
  </si>
  <si>
    <t>MA+24</t>
  </si>
  <si>
    <t>MA+36</t>
  </si>
  <si>
    <t>Year</t>
  </si>
  <si>
    <t>BA</t>
  </si>
  <si>
    <t>BA+12</t>
  </si>
  <si>
    <t>BA+24</t>
  </si>
  <si>
    <t>BA+36</t>
  </si>
  <si>
    <t>BA+48</t>
  </si>
  <si>
    <t>BA+60</t>
  </si>
  <si>
    <t>ES/DR</t>
  </si>
  <si>
    <t>13 or more</t>
  </si>
  <si>
    <t>QUALIFYING FTE PLACEMENT</t>
  </si>
  <si>
    <t xml:space="preserve"> </t>
  </si>
  <si>
    <t>TOTALS</t>
  </si>
  <si>
    <t>FACTORED FTE PLACEMENT</t>
  </si>
  <si>
    <t>INDEX</t>
  </si>
  <si>
    <t>Base</t>
  </si>
  <si>
    <t>Basic Education Data System</t>
  </si>
  <si>
    <t>Actual FTE  - Administration</t>
  </si>
  <si>
    <t>Actual FTE  - Instructional</t>
  </si>
  <si>
    <t>Statewide Information:</t>
  </si>
  <si>
    <t>Actual FTE  - Noncertified</t>
  </si>
  <si>
    <t>Actual Total Salary - Administration</t>
  </si>
  <si>
    <t>Actual Total Salary - Instructional</t>
  </si>
  <si>
    <t>Actual Total Salary - Noncertified</t>
  </si>
  <si>
    <t>Staff</t>
  </si>
  <si>
    <t>&lt; 40 units</t>
  </si>
  <si>
    <t>&lt; 20 units</t>
  </si>
  <si>
    <t>Adjusted</t>
  </si>
  <si>
    <t>Actual</t>
  </si>
  <si>
    <t>Index</t>
  </si>
  <si>
    <t>Average</t>
  </si>
  <si>
    <t>Certified</t>
  </si>
  <si>
    <t>Ratio</t>
  </si>
  <si>
    <t>FTE</t>
  </si>
  <si>
    <t>Allowance</t>
  </si>
  <si>
    <t>Salary</t>
  </si>
  <si>
    <t>Preliminary</t>
  </si>
  <si>
    <t>Salary Based</t>
  </si>
  <si>
    <t>Apportionment</t>
  </si>
  <si>
    <t>(Units x a)</t>
  </si>
  <si>
    <t>a</t>
  </si>
  <si>
    <t>b</t>
  </si>
  <si>
    <t>c</t>
  </si>
  <si>
    <t>d</t>
  </si>
  <si>
    <t>e</t>
  </si>
  <si>
    <t>f</t>
  </si>
  <si>
    <t>g</t>
  </si>
  <si>
    <t>h</t>
  </si>
  <si>
    <t>j</t>
  </si>
  <si>
    <t>l</t>
  </si>
  <si>
    <t>Administration</t>
  </si>
  <si>
    <t>Instructional</t>
  </si>
  <si>
    <t>Noncertified</t>
  </si>
  <si>
    <t>Maximum</t>
  </si>
  <si>
    <t>Benefit</t>
  </si>
  <si>
    <t>Eligible for</t>
  </si>
  <si>
    <t>Benefits</t>
  </si>
  <si>
    <t>m</t>
  </si>
  <si>
    <t>q</t>
  </si>
  <si>
    <t>t</t>
  </si>
  <si>
    <t>INSTRUCTIONS:</t>
  </si>
  <si>
    <t xml:space="preserve">  Actual FTE</t>
  </si>
  <si>
    <t xml:space="preserve">Required Data Elements for Calculating Salary Based Apportionment </t>
  </si>
  <si>
    <t>Blue Cells require data entry.</t>
  </si>
  <si>
    <t>FACTOR</t>
  </si>
  <si>
    <t>TOTAL FTE</t>
  </si>
  <si>
    <t>Red Cells contain formulas. You may elect to complete the appropriate worksheet or override by entering the data</t>
  </si>
  <si>
    <t>Separate Secondary School Allowance</t>
  </si>
  <si>
    <t>Units - from 1st Reporting Period Support Unit Calculation</t>
  </si>
  <si>
    <t>Charter Number</t>
  </si>
  <si>
    <t>Charter Enters</t>
  </si>
  <si>
    <t>Charter Name</t>
  </si>
  <si>
    <t>Charter February Support Units</t>
  </si>
  <si>
    <t>Charter Staff Index - Administration</t>
  </si>
  <si>
    <t>From "Index - Admin" worksheet (tabs at bottom of this worksheet) or Charter enters</t>
  </si>
  <si>
    <t>N/A</t>
  </si>
  <si>
    <t>k</t>
  </si>
  <si>
    <t>(i x j)</t>
  </si>
  <si>
    <t>Separate</t>
  </si>
  <si>
    <t>col (f)</t>
  </si>
  <si>
    <t>Include only staff paid from General Fund Money (code 10)</t>
  </si>
  <si>
    <t>Applies to School Districts with one or more Separate Secondary Schools (9-12) (I.C. 33-1004 (5)(d))</t>
  </si>
  <si>
    <t>o</t>
  </si>
  <si>
    <t>s</t>
  </si>
  <si>
    <t>(h x k)</t>
  </si>
  <si>
    <t>Ancillary</t>
  </si>
  <si>
    <t>u</t>
  </si>
  <si>
    <t>v</t>
  </si>
  <si>
    <t xml:space="preserve">  Administrative Index</t>
  </si>
  <si>
    <t>Actual FTE  - Pupil Services</t>
  </si>
  <si>
    <t>Average Instructional Salary</t>
  </si>
  <si>
    <t>RP2</t>
  </si>
  <si>
    <t>RP3</t>
  </si>
  <si>
    <t>Enter</t>
  </si>
  <si>
    <t xml:space="preserve">Total </t>
  </si>
  <si>
    <t>P1</t>
  </si>
  <si>
    <t>P2</t>
  </si>
  <si>
    <t>P3</t>
  </si>
  <si>
    <t>P4</t>
  </si>
  <si>
    <t>P5</t>
  </si>
  <si>
    <t>P6</t>
  </si>
  <si>
    <t>P7</t>
  </si>
  <si>
    <t>P8</t>
  </si>
  <si>
    <t>P9</t>
  </si>
  <si>
    <t>P10</t>
  </si>
  <si>
    <t xml:space="preserve">BA + 24  </t>
  </si>
  <si>
    <t xml:space="preserve">MA  </t>
  </si>
  <si>
    <r>
      <t xml:space="preserve">       SUGGESTION:    If you choose to override one of the </t>
    </r>
    <r>
      <rPr>
        <b/>
        <sz val="10"/>
        <color indexed="10"/>
        <rFont val="Arial"/>
        <family val="2"/>
      </rPr>
      <t xml:space="preserve">"RED" </t>
    </r>
    <r>
      <rPr>
        <b/>
        <sz val="10"/>
        <rFont val="Arial"/>
        <family val="2"/>
      </rPr>
      <t xml:space="preserve"> numbers, change the font color to </t>
    </r>
    <r>
      <rPr>
        <b/>
        <sz val="10"/>
        <color indexed="12"/>
        <rFont val="Arial"/>
        <family val="2"/>
      </rPr>
      <t>"BLUE"</t>
    </r>
    <r>
      <rPr>
        <b/>
        <sz val="10"/>
        <color indexed="8"/>
        <rFont val="Arial"/>
        <family val="2"/>
      </rPr>
      <t xml:space="preserve">, thus indicating the cell </t>
    </r>
  </si>
  <si>
    <r>
      <t xml:space="preserve">                                  </t>
    </r>
    <r>
      <rPr>
        <b/>
        <sz val="10"/>
        <color indexed="8"/>
        <rFont val="Arial"/>
        <family val="2"/>
      </rPr>
      <t xml:space="preserve"> is no longer a formula.</t>
    </r>
  </si>
  <si>
    <t>Actual Total Salary - Pupil Services</t>
  </si>
  <si>
    <t>Salary Based Apportionment and Benefit Apportionment</t>
  </si>
  <si>
    <t>District</t>
  </si>
  <si>
    <t>District Information:</t>
  </si>
  <si>
    <t>(b + c + d + e)</t>
  </si>
  <si>
    <t>Virtual</t>
  </si>
  <si>
    <t>Plus Allowances</t>
  </si>
  <si>
    <t>r</t>
  </si>
  <si>
    <t xml:space="preserve">Enter Number of Advanced Degrees </t>
  </si>
  <si>
    <t xml:space="preserve">Education Allocation </t>
  </si>
  <si>
    <t>Career Ladder Placement</t>
  </si>
  <si>
    <t>Salary Apportionment</t>
  </si>
  <si>
    <t>R1</t>
  </si>
  <si>
    <t>Instructional Staff Worksheet</t>
  </si>
  <si>
    <t xml:space="preserve">Average Instructional Salary calculates automatically </t>
  </si>
  <si>
    <t>Total Ed Allocation</t>
  </si>
  <si>
    <t>Computation</t>
  </si>
  <si>
    <t>Administrative Staff Index</t>
  </si>
  <si>
    <t>Administrative Staff Index Cap</t>
  </si>
  <si>
    <t>Administrative Staff Index (adjusted for cap)</t>
  </si>
  <si>
    <t>PERSI plus FICA Employer Rate</t>
  </si>
  <si>
    <t>Mid-Term Support Units:</t>
  </si>
  <si>
    <t>Small District Staff Allowance</t>
  </si>
  <si>
    <t>Sec. School</t>
  </si>
  <si>
    <t>then + 0.5 FTE</t>
  </si>
  <si>
    <t>Pupil Service</t>
  </si>
  <si>
    <t>TOTAL</t>
  </si>
  <si>
    <t>(h x j)</t>
  </si>
  <si>
    <r>
      <t xml:space="preserve">(Max </t>
    </r>
    <r>
      <rPr>
        <sz val="11"/>
        <color indexed="14"/>
        <rFont val="Arial"/>
        <family val="2"/>
      </rPr>
      <t>15%</t>
    </r>
    <r>
      <rPr>
        <sz val="11"/>
        <rFont val="Arial"/>
        <family val="2"/>
      </rPr>
      <t>)</t>
    </r>
  </si>
  <si>
    <t>Estimated Staff  FTE by cohort</t>
  </si>
  <si>
    <t>Total Salaries</t>
  </si>
  <si>
    <t>Average Salary</t>
  </si>
  <si>
    <t>(l + m)</t>
  </si>
  <si>
    <t>n</t>
  </si>
  <si>
    <t>p</t>
  </si>
  <si>
    <t>col (n)</t>
  </si>
  <si>
    <t>Smaller: n or o</t>
  </si>
  <si>
    <t>Allocation</t>
  </si>
  <si>
    <t>(Applies to Instructional staff holding an Occupational Specialist certificate in the area for which they are teaching)</t>
  </si>
  <si>
    <t>Total OS Allocation</t>
  </si>
  <si>
    <t>Salaries plus allocations &amp; qualifying adj</t>
  </si>
  <si>
    <t>(Only applies to Instructional staff w/professional endorsement)*</t>
  </si>
  <si>
    <t>OS Certificate</t>
  </si>
  <si>
    <t>Enter FTE of Occupational Specialist (OS) Certificates</t>
  </si>
  <si>
    <t>From "Instructional FTE Wksht" worksheet (tabs at bottom of this worksheet) or district enters</t>
  </si>
  <si>
    <t>From "Pupil Services FTE" worksheet (tabs at bottom of this worksheet) or Charter enters</t>
  </si>
  <si>
    <t>2017-2018</t>
  </si>
  <si>
    <t xml:space="preserve">Average Pupil Personnel Salary calculates automatically </t>
  </si>
  <si>
    <t>Pupil Services  Staff Worksheet</t>
  </si>
  <si>
    <r>
      <t xml:space="preserve">*I.C.331201A(2) Instructional staff employees who have held a certificate that qualifies them to teach in a classroom to (3) or more years </t>
    </r>
    <r>
      <rPr>
        <b/>
        <i/>
        <u/>
        <sz val="10"/>
        <color indexed="12"/>
        <rFont val="Arial"/>
        <family val="2"/>
      </rPr>
      <t>prior to July 1, 2015</t>
    </r>
    <r>
      <rPr>
        <b/>
        <sz val="10"/>
        <color indexed="12"/>
        <rFont val="Arial"/>
        <family val="2"/>
      </rPr>
      <t xml:space="preserve">, or pupil service staff employees who have held a pupil personnel services certificate for (3) or more years </t>
    </r>
    <r>
      <rPr>
        <b/>
        <i/>
        <u/>
        <sz val="10"/>
        <color indexed="12"/>
        <rFont val="Arial"/>
        <family val="2"/>
      </rPr>
      <t>prior to July 1, 2016</t>
    </r>
    <r>
      <rPr>
        <b/>
        <sz val="10"/>
        <color indexed="12"/>
        <rFont val="Arial"/>
        <family val="2"/>
      </rPr>
      <t>, shall automatically obtain an Idaho professional endorsement under this section.</t>
    </r>
  </si>
  <si>
    <t xml:space="preserve">Average Pupil Services Salary </t>
  </si>
  <si>
    <t>2014-15</t>
  </si>
  <si>
    <t>2015-2016</t>
  </si>
  <si>
    <t>2016-2017</t>
  </si>
  <si>
    <t>Yr 1</t>
  </si>
  <si>
    <t>Yr 2</t>
  </si>
  <si>
    <t>Yr 3</t>
  </si>
  <si>
    <t>NA</t>
  </si>
  <si>
    <t>1.00 to 1.374260</t>
  </si>
  <si>
    <t>For Instructional staff with professional endorsement.</t>
  </si>
  <si>
    <t>2015-2016 Premium</t>
  </si>
  <si>
    <t>2016-2017 Premium</t>
  </si>
  <si>
    <t>2017-2018 Premium</t>
  </si>
  <si>
    <t>Pupil Personnel staff moving on the career ladder:</t>
  </si>
  <si>
    <t>The Education allocations apply to staff who hold an Idaho Professional Endorsement per I.C 33-1201A.</t>
  </si>
  <si>
    <r>
      <t xml:space="preserve">*I.C. 33-1201A (2) Instructional staff employees who have held a certificate that qualifies them to teach in a classroom to (3) or more years </t>
    </r>
    <r>
      <rPr>
        <b/>
        <i/>
        <u/>
        <sz val="10"/>
        <color indexed="12"/>
        <rFont val="Arial"/>
        <family val="2"/>
      </rPr>
      <t>prior to July 1, 2015</t>
    </r>
    <r>
      <rPr>
        <b/>
        <sz val="10"/>
        <color indexed="12"/>
        <rFont val="Arial"/>
        <family val="2"/>
      </rPr>
      <t>, or pupil service staff employees who have held a pupil personnel services certificate for (3) or more years prior to July 1, 2016, shall automatically obtain an Idaho professional endorsement under this section.</t>
    </r>
  </si>
  <si>
    <t>Moving to FY 19</t>
  </si>
  <si>
    <t>2018-19</t>
  </si>
  <si>
    <t>R1 and R2 holding the appropriate certificated contract in 17-18 will roll over to the next cell in 18-19.</t>
  </si>
  <si>
    <t>Yr 4</t>
  </si>
  <si>
    <t>R2</t>
  </si>
  <si>
    <t>R3</t>
  </si>
  <si>
    <t xml:space="preserve">Staff remain in the third residency cell until they earn a professional endorsement. </t>
  </si>
  <si>
    <t>2018-2019 Premium</t>
  </si>
  <si>
    <t>4.  Returning staff on the professional rung (P1-P10) will advance to the next cell on the career ladder (e.g. P2 to P3), provided they have not failed to meet the performance criteria for three of the last three years.  Otherwise, they will remain on the cell held in the previous year, and be funded at the previous year's amount.</t>
  </si>
  <si>
    <t>1. New staff in their first year of holding a certificate shall be placed on the first cell of the career ladder, R1.</t>
  </si>
  <si>
    <t>2015-16</t>
  </si>
  <si>
    <t>R1, R2, and R3 holding the appropriate certificated contract in 17-18 will roll over to the next cell in 18-19.</t>
  </si>
  <si>
    <t>Staff who failed to meet the performance criteria for three out of the last three years do not advance to the next cell and the funding allocation received remains frozen at FY 18 levels</t>
  </si>
  <si>
    <t>Staff who failed to meet the performance criteria for three out of the last three years do not advance to the next cell and the funding allocation received remains frozen at FY 18 levels.</t>
  </si>
  <si>
    <t>*I.C. 33-1004B Starting in the FY 19 school year, individuals who do not meet certain requirements may not move on the career ladder, and in some cases receive funding based on FY 18's amounts instead of the current year.  See "Instrct_Moving on career ladder" tab for details.</t>
  </si>
  <si>
    <t>*I.C. 33-1004B Starting in the FY 19 school year, individuals who do not meet certain requirements may not move on the career ladder, and in some cases receive funding based on FY 18's amounts instead of the current year.  See "PPS_Moving on career ladder" tab for details.</t>
  </si>
  <si>
    <t>Enter FTE  for each cohort.</t>
  </si>
  <si>
    <t xml:space="preserve">Enter FTE for Educational Allocations (cells B31 &amp; B32) </t>
  </si>
  <si>
    <t xml:space="preserve">Enter FTE for staff with OS certificates (cell B38) </t>
  </si>
  <si>
    <t>Total FTEs and Salaries calculate automatically</t>
  </si>
  <si>
    <t>(FTE * cohort Salary)</t>
  </si>
  <si>
    <t xml:space="preserve">Enter FTE for Educational Allocations (cells B30 &amp; B31) </t>
  </si>
  <si>
    <t>Total FTE</t>
  </si>
  <si>
    <t>2.  Returning instructional staff with placements of R1 and R2 staff will advance to the next step on the career ladder and become R2 and R3 respectively.</t>
  </si>
  <si>
    <t>Staff on the professional rung affected above will also receive allocations frozen at the FY 18 level.</t>
  </si>
  <si>
    <t>For Budgeting Purposes 2019-2020</t>
  </si>
  <si>
    <r>
      <t xml:space="preserve">School Year: </t>
    </r>
    <r>
      <rPr>
        <sz val="11"/>
        <color indexed="12"/>
        <rFont val="Arial"/>
        <family val="2"/>
      </rPr>
      <t>2019-2020</t>
    </r>
  </si>
  <si>
    <t>ADMINISTRATIVE INDEX 2019-2020</t>
  </si>
  <si>
    <t>FY 2019-20</t>
  </si>
  <si>
    <t>2019-2020</t>
  </si>
  <si>
    <t>2019-2020 Moving on the Career Ladder</t>
  </si>
  <si>
    <t>3.  Returning R3 staff will advance to the P1 cell, provided they obtain a professional endorsement for FY 20, otherwise they will remain an R3 and be funded at R3 at the current year amount.</t>
  </si>
  <si>
    <t>FY 20</t>
  </si>
  <si>
    <t>FY20 Premium</t>
  </si>
  <si>
    <r>
      <t xml:space="preserve">p x </t>
    </r>
    <r>
      <rPr>
        <sz val="11"/>
        <color indexed="12"/>
        <rFont val="Arial"/>
        <family val="2"/>
      </rPr>
      <t>19.59%</t>
    </r>
  </si>
  <si>
    <t>4a.  The professional cells in 19-20 consolidate down to 5 cells.  Those advancing from 18-19 will consolidate as follows:</t>
  </si>
  <si>
    <t>FY19 P1 and P2s eligible to advance become the new P2s in 19-20.</t>
  </si>
  <si>
    <t>FY19 P3 and P4s eligible to advance become the new P3s in 19-20.</t>
  </si>
  <si>
    <t>FY19 P5 and P6s eligible to advance become the new P4s in 19-20.</t>
  </si>
  <si>
    <t>FY19 P7, P8, P9, and P10s eligible to advance become the new P5s in 19-20.</t>
  </si>
  <si>
    <r>
      <t>5.</t>
    </r>
    <r>
      <rPr>
        <b/>
        <sz val="10"/>
        <color indexed="8"/>
        <rFont val="Times New Roman"/>
        <family val="1"/>
      </rPr>
      <t>   </t>
    </r>
    <r>
      <rPr>
        <b/>
        <sz val="10"/>
        <color indexed="8"/>
        <rFont val="Calibri"/>
        <family val="2"/>
      </rPr>
      <t>To align experienced out of state instructors with experienced Idaho instructors, determine the cohort by establishing their FY 15 index as of September 2014, map to a cohort in FY 16, and advance one step for each year of certificated activity, up to an FY 19 placement based on each year's applicable rules.</t>
    </r>
  </si>
  <si>
    <r>
      <t>5a.</t>
    </r>
    <r>
      <rPr>
        <b/>
        <sz val="10"/>
        <color indexed="8"/>
        <rFont val="Times New Roman"/>
        <family val="1"/>
      </rPr>
      <t xml:space="preserve"> </t>
    </r>
    <r>
      <rPr>
        <b/>
        <sz val="10"/>
        <color indexed="8"/>
        <rFont val="Calibri"/>
        <family val="2"/>
      </rPr>
      <t xml:space="preserve">An updated FY20 ISEE Form 8 will be available to establish the cohort of experienced out of state instructors/pupil personnel and experienced Idaho instructors/pupil personnel who were not active during 18-19. </t>
    </r>
  </si>
  <si>
    <t>Instructional staff moving on the career ladder:</t>
  </si>
  <si>
    <t>Moving to FY 20</t>
  </si>
  <si>
    <t>2019-20</t>
  </si>
  <si>
    <t>R1 and R2 holding the appropriate certificated contract in 18-19 will roll over to the next cell in 19-20.</t>
  </si>
  <si>
    <t>Yr 5</t>
  </si>
  <si>
    <t>I.C.33-1004B(3) &amp; I.C.33-1004B(10)</t>
  </si>
  <si>
    <t>Staff on the professional rung affected above will also receive allocations frozen at the same fiscal year</t>
  </si>
  <si>
    <r>
      <t>5.</t>
    </r>
    <r>
      <rPr>
        <b/>
        <sz val="10"/>
        <color indexed="8"/>
        <rFont val="Times New Roman"/>
        <family val="1"/>
      </rPr>
      <t>   </t>
    </r>
    <r>
      <rPr>
        <b/>
        <sz val="10"/>
        <color indexed="8"/>
        <rFont val="Calibri"/>
        <family val="2"/>
      </rPr>
      <t>To align experienced out of state instructors with experienced Idaho instructors, determine the cohort by establishing their FY 16 index as of September 2015, map to a cohort in FY 17, and advance one step for each year of certificated activity, up to an FY 19 placement based on each year's applicable rules.</t>
    </r>
  </si>
  <si>
    <r>
      <t>5a.</t>
    </r>
    <r>
      <rPr>
        <b/>
        <sz val="10"/>
        <color indexed="8"/>
        <rFont val="Times New Roman"/>
        <family val="1"/>
      </rPr>
      <t xml:space="preserve"> </t>
    </r>
    <r>
      <rPr>
        <b/>
        <sz val="10"/>
        <color indexed="8"/>
        <rFont val="Calibri"/>
        <family val="2"/>
      </rPr>
      <t xml:space="preserve">An updated FY20 ISEE Form 9 will be available to establish the cohort of experienced out of state instructors/pupil personnel and experienced Idaho instructors/pupil personnel who were not active during 18-19. </t>
    </r>
  </si>
  <si>
    <t>Staff who failed to meet the performance criteria for three out of the last four years do not advance to the next cell and the funding allocation received remains at previous funding year levels</t>
  </si>
  <si>
    <t>2019-2020 Premium</t>
  </si>
  <si>
    <t>Enter Actual Number R1 (new) FTE</t>
  </si>
  <si>
    <t>EXPERIENCE AND EDUCATION MULTIPLIER 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</si>
</sst>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6" formatCode="&quot;$&quot;#,##0_);[Red]\(&quot;$&quot;#,##0\)"/>
    <numFmt numFmtId="44" formatCode="_(&quot;$&quot;* #,##0.00_);_(&quot;$&quot;* \(#,##0.00\);_(&quot;$&quot;* &quot;-&quot;??_);_(@_)"/>
    <numFmt numFmtId="43" formatCode="_(* #,##0.00_);_(* \(#,##0.00\);_(* &quot;-&quot;??_);_(@_)"/>
    <numFmt numFmtId="164" formatCode="#,##0.00000_);\(#,##0.00000\)"/>
    <numFmt numFmtId="165" formatCode="#,##0.00000"/>
    <numFmt numFmtId="166" formatCode="&quot;$&quot;#,##0"/>
    <numFmt numFmtId="167" formatCode="000"/>
    <numFmt numFmtId="168" formatCode="0.00000"/>
    <numFmt numFmtId="169" formatCode="0.000000"/>
    <numFmt numFmtId="170" formatCode="0.0000"/>
    <numFmt numFmtId="171" formatCode="_(* #,##0.00000_);_(* \(#,##0.00000\);_(* &quot;-&quot;?????_);_(@_)"/>
    <numFmt numFmtId="172" formatCode="_(* #,##0_);_(* \(#,##0\);_(* &quot;-&quot;??_);_(@_)"/>
    <numFmt numFmtId="173" formatCode="0.0%"/>
    <numFmt numFmtId="174" formatCode="_(&quot;$&quot;* #,##0_);_(&quot;$&quot;* \(#,##0\);_(&quot;$&quot;* &quot;-&quot;??_);_(@_)"/>
  </numFmts>
  <fonts count="58" x14ac:knownFonts="1">
    <font>
      <sz val="12"/>
      <name val="Arial"/>
    </font>
    <font>
      <sz val="11"/>
      <color theme="1"/>
      <name val="Calibri"/>
      <family val="2"/>
      <scheme val="minor"/>
    </font>
    <font>
      <sz val="11"/>
      <color theme="1"/>
      <name val="Calibri"/>
      <family val="2"/>
      <scheme val="minor"/>
    </font>
    <font>
      <b/>
      <sz val="10"/>
      <name val="Arial"/>
      <family val="2"/>
    </font>
    <font>
      <sz val="12"/>
      <name val="Arial"/>
      <family val="2"/>
    </font>
    <font>
      <b/>
      <sz val="10"/>
      <color indexed="8"/>
      <name val="Arial"/>
      <family val="2"/>
    </font>
    <font>
      <b/>
      <sz val="10"/>
      <color indexed="12"/>
      <name val="Arial"/>
      <family val="2"/>
    </font>
    <font>
      <sz val="11"/>
      <name val="Arial"/>
      <family val="2"/>
    </font>
    <font>
      <b/>
      <sz val="8"/>
      <color indexed="10"/>
      <name val="Arial"/>
      <family val="2"/>
    </font>
    <font>
      <b/>
      <sz val="7.5"/>
      <color indexed="8"/>
      <name val="Arial"/>
      <family val="2"/>
    </font>
    <font>
      <b/>
      <sz val="7.5"/>
      <name val="Arial"/>
      <family val="2"/>
    </font>
    <font>
      <sz val="7.5"/>
      <name val="Arial"/>
      <family val="2"/>
    </font>
    <font>
      <b/>
      <sz val="7.5"/>
      <color indexed="10"/>
      <name val="Arial"/>
      <family val="2"/>
    </font>
    <font>
      <b/>
      <sz val="7.5"/>
      <color indexed="12"/>
      <name val="Arial"/>
      <family val="2"/>
    </font>
    <font>
      <sz val="7.5"/>
      <color indexed="10"/>
      <name val="Arial"/>
      <family val="2"/>
    </font>
    <font>
      <sz val="10"/>
      <name val="Arial"/>
      <family val="2"/>
    </font>
    <font>
      <b/>
      <sz val="10"/>
      <color indexed="10"/>
      <name val="Arial"/>
      <family val="2"/>
    </font>
    <font>
      <sz val="11"/>
      <color indexed="12"/>
      <name val="Arial"/>
      <family val="2"/>
    </font>
    <font>
      <sz val="11"/>
      <color indexed="14"/>
      <name val="Arial"/>
      <family val="2"/>
    </font>
    <font>
      <sz val="11"/>
      <color indexed="22"/>
      <name val="Arial"/>
      <family val="2"/>
    </font>
    <font>
      <sz val="11"/>
      <color indexed="9"/>
      <name val="Arial"/>
      <family val="2"/>
    </font>
    <font>
      <b/>
      <i/>
      <u/>
      <sz val="10"/>
      <color indexed="12"/>
      <name val="Arial"/>
      <family val="2"/>
    </font>
    <font>
      <sz val="11"/>
      <color theme="1"/>
      <name val="Calibri"/>
      <family val="2"/>
      <scheme val="minor"/>
    </font>
    <font>
      <sz val="10"/>
      <color theme="1"/>
      <name val="Calibri"/>
      <family val="2"/>
      <scheme val="minor"/>
    </font>
    <font>
      <b/>
      <u/>
      <sz val="10"/>
      <color rgb="FF0000FF"/>
      <name val="Calibri"/>
      <family val="2"/>
      <scheme val="minor"/>
    </font>
    <font>
      <sz val="10"/>
      <name val="Calibri"/>
      <family val="2"/>
      <scheme val="minor"/>
    </font>
    <font>
      <b/>
      <sz val="10"/>
      <color rgb="FF0000FF"/>
      <name val="Calibri"/>
      <family val="2"/>
      <scheme val="minor"/>
    </font>
    <font>
      <b/>
      <sz val="10"/>
      <color rgb="FFFF0000"/>
      <name val="Calibri"/>
      <family val="2"/>
      <scheme val="minor"/>
    </font>
    <font>
      <b/>
      <sz val="10"/>
      <color rgb="FFFF0000"/>
      <name val="Arial"/>
      <family val="2"/>
    </font>
    <font>
      <sz val="11"/>
      <color rgb="FF0000FF"/>
      <name val="Arial"/>
      <family val="2"/>
    </font>
    <font>
      <b/>
      <sz val="10"/>
      <name val="Calibri"/>
      <family val="2"/>
      <scheme val="minor"/>
    </font>
    <font>
      <b/>
      <sz val="10"/>
      <color rgb="FF0000FF"/>
      <name val="Arial"/>
      <family val="2"/>
    </font>
    <font>
      <b/>
      <i/>
      <u/>
      <sz val="10"/>
      <color rgb="FF0000FF"/>
      <name val="Calibri"/>
      <family val="2"/>
      <scheme val="minor"/>
    </font>
    <font>
      <i/>
      <sz val="10"/>
      <color rgb="FF0000FF"/>
      <name val="Calibri"/>
      <family val="2"/>
      <scheme val="minor"/>
    </font>
    <font>
      <b/>
      <sz val="11"/>
      <name val="Calibri"/>
      <family val="2"/>
      <scheme val="minor"/>
    </font>
    <font>
      <sz val="11"/>
      <name val="Calibri"/>
      <family val="2"/>
      <scheme val="minor"/>
    </font>
    <font>
      <sz val="9"/>
      <name val="Calibri"/>
      <family val="2"/>
      <scheme val="minor"/>
    </font>
    <font>
      <sz val="10"/>
      <color rgb="FFFF0000"/>
      <name val="Calibri"/>
      <family val="2"/>
      <scheme val="minor"/>
    </font>
    <font>
      <sz val="10"/>
      <color rgb="FF0000FF"/>
      <name val="Calibri"/>
      <family val="2"/>
      <scheme val="minor"/>
    </font>
    <font>
      <b/>
      <u/>
      <sz val="10"/>
      <color rgb="FFFF0000"/>
      <name val="Calibri"/>
      <family val="2"/>
      <scheme val="minor"/>
    </font>
    <font>
      <sz val="12"/>
      <color rgb="FFFF0000"/>
      <name val="Arial"/>
      <family val="2"/>
    </font>
    <font>
      <b/>
      <u/>
      <sz val="10"/>
      <name val="Calibri"/>
      <family val="2"/>
      <scheme val="minor"/>
    </font>
    <font>
      <u/>
      <sz val="11"/>
      <color theme="1"/>
      <name val="Calibri"/>
      <family val="2"/>
      <scheme val="minor"/>
    </font>
    <font>
      <b/>
      <sz val="10"/>
      <color theme="1"/>
      <name val="Calibri"/>
      <family val="2"/>
      <scheme val="minor"/>
    </font>
    <font>
      <b/>
      <sz val="10"/>
      <color indexed="8"/>
      <name val="Times New Roman"/>
      <family val="1"/>
    </font>
    <font>
      <b/>
      <sz val="10"/>
      <color indexed="8"/>
      <name val="Calibri"/>
      <family val="2"/>
    </font>
    <font>
      <b/>
      <i/>
      <sz val="10"/>
      <name val="Calibri"/>
      <family val="2"/>
      <scheme val="minor"/>
    </font>
    <font>
      <b/>
      <i/>
      <sz val="10"/>
      <color rgb="FF0000FF"/>
      <name val="Calibri"/>
      <family val="2"/>
      <scheme val="minor"/>
    </font>
    <font>
      <b/>
      <sz val="8"/>
      <name val="Arial"/>
      <family val="2"/>
    </font>
    <font>
      <b/>
      <sz val="10"/>
      <color theme="1"/>
      <name val="Arial"/>
      <family val="2"/>
    </font>
    <font>
      <sz val="9"/>
      <color rgb="FF161616"/>
      <name val="Courier New"/>
      <family val="3"/>
    </font>
    <font>
      <sz val="3"/>
      <color rgb="FF161616"/>
      <name val="Noto Serif"/>
    </font>
    <font>
      <b/>
      <sz val="9"/>
      <name val="Calibri"/>
      <family val="2"/>
      <scheme val="minor"/>
    </font>
    <font>
      <b/>
      <sz val="9"/>
      <color rgb="FF0000FF"/>
      <name val="Calibri"/>
      <family val="2"/>
      <scheme val="minor"/>
    </font>
    <font>
      <b/>
      <sz val="9"/>
      <color rgb="FF0000FF"/>
      <name val="Arial"/>
      <family val="2"/>
    </font>
    <font>
      <b/>
      <sz val="9"/>
      <color theme="1"/>
      <name val="Calibri"/>
      <family val="2"/>
      <scheme val="minor"/>
    </font>
    <font>
      <b/>
      <sz val="12"/>
      <name val="Arial"/>
      <family val="2"/>
    </font>
    <font>
      <b/>
      <sz val="9"/>
      <name val="Arial"/>
      <family val="2"/>
    </font>
  </fonts>
  <fills count="22">
    <fill>
      <patternFill patternType="none"/>
    </fill>
    <fill>
      <patternFill patternType="gray125"/>
    </fill>
    <fill>
      <patternFill patternType="solid">
        <fgColor indexed="9"/>
      </patternFill>
    </fill>
    <fill>
      <patternFill patternType="solid">
        <fgColor indexed="13"/>
        <bgColor indexed="64"/>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DE9D9"/>
        <bgColor indexed="64"/>
      </patternFill>
    </fill>
    <fill>
      <patternFill patternType="solid">
        <fgColor rgb="FFFF99CC"/>
        <bgColor indexed="64"/>
      </patternFill>
    </fill>
    <fill>
      <patternFill patternType="solid">
        <fgColor rgb="FFCCFFCC"/>
        <bgColor indexed="64"/>
      </patternFill>
    </fill>
    <fill>
      <patternFill patternType="solid">
        <fgColor rgb="FF66FFFF"/>
        <bgColor indexed="64"/>
      </patternFill>
    </fill>
    <fill>
      <patternFill patternType="solid">
        <fgColor theme="9" tint="0.79998168889431442"/>
        <bgColor indexed="64"/>
      </patternFill>
    </fill>
    <fill>
      <patternFill patternType="solid">
        <fgColor theme="2"/>
        <bgColor indexed="64"/>
      </patternFill>
    </fill>
    <fill>
      <patternFill patternType="solid">
        <fgColor rgb="FFFFC000"/>
        <bgColor indexed="64"/>
      </patternFill>
    </fill>
    <fill>
      <patternFill patternType="solid">
        <fgColor theme="7" tint="0.59999389629810485"/>
        <bgColor indexed="64"/>
      </patternFill>
    </fill>
    <fill>
      <patternFill patternType="solid">
        <fgColor rgb="FFCCFFFF"/>
        <bgColor indexed="64"/>
      </patternFill>
    </fill>
    <fill>
      <patternFill patternType="solid">
        <fgColor theme="5" tint="0.79998168889431442"/>
        <bgColor indexed="64"/>
      </patternFill>
    </fill>
    <fill>
      <patternFill patternType="solid">
        <fgColor rgb="FFDAEEF3"/>
        <bgColor indexed="64"/>
      </patternFill>
    </fill>
    <fill>
      <patternFill patternType="solid">
        <fgColor rgb="FFFDC000"/>
        <bgColor indexed="64"/>
      </patternFill>
    </fill>
  </fills>
  <borders count="51">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8">
    <xf numFmtId="0" fontId="0" fillId="2" borderId="0"/>
    <xf numFmtId="43" fontId="22" fillId="0" borderId="0" applyFont="0" applyFill="0" applyBorder="0" applyAlignment="0" applyProtection="0"/>
    <xf numFmtId="43" fontId="23" fillId="0" borderId="0" applyFont="0" applyFill="0" applyBorder="0" applyAlignment="0" applyProtection="0"/>
    <xf numFmtId="44" fontId="15" fillId="0" borderId="0" applyFont="0" applyFill="0" applyBorder="0" applyAlignment="0" applyProtection="0"/>
    <xf numFmtId="0" fontId="23" fillId="0" borderId="0"/>
    <xf numFmtId="0" fontId="4" fillId="2" borderId="0"/>
    <xf numFmtId="0" fontId="2" fillId="0" borderId="0"/>
    <xf numFmtId="43" fontId="1" fillId="0" borderId="0" applyFont="0" applyFill="0" applyBorder="0" applyAlignment="0" applyProtection="0"/>
  </cellStyleXfs>
  <cellXfs count="469">
    <xf numFmtId="0" fontId="0" fillId="2" borderId="0" xfId="0" applyNumberFormat="1"/>
    <xf numFmtId="0" fontId="3" fillId="0" borderId="0" xfId="0" applyNumberFormat="1" applyFont="1" applyFill="1"/>
    <xf numFmtId="0" fontId="6" fillId="0" borderId="0" xfId="0" applyNumberFormat="1" applyFont="1" applyFill="1"/>
    <xf numFmtId="0" fontId="3" fillId="0" borderId="1" xfId="0" applyNumberFormat="1" applyFont="1" applyFill="1" applyBorder="1"/>
    <xf numFmtId="0" fontId="6" fillId="0" borderId="2" xfId="0" applyNumberFormat="1" applyFont="1" applyFill="1" applyBorder="1"/>
    <xf numFmtId="0" fontId="3" fillId="0" borderId="2" xfId="0" applyNumberFormat="1" applyFont="1" applyFill="1" applyBorder="1"/>
    <xf numFmtId="0" fontId="3" fillId="0" borderId="3" xfId="0" applyFont="1" applyFill="1" applyBorder="1"/>
    <xf numFmtId="0" fontId="3" fillId="0" borderId="3" xfId="0" applyFont="1" applyFill="1" applyBorder="1" applyAlignment="1">
      <alignment wrapText="1"/>
    </xf>
    <xf numFmtId="0" fontId="5" fillId="0" borderId="0" xfId="0" applyNumberFormat="1" applyFont="1" applyFill="1" applyBorder="1"/>
    <xf numFmtId="0" fontId="3" fillId="0" borderId="0" xfId="0" applyNumberFormat="1" applyFont="1" applyFill="1" applyBorder="1"/>
    <xf numFmtId="166" fontId="6" fillId="0" borderId="0" xfId="0" applyNumberFormat="1" applyFont="1" applyFill="1" applyBorder="1" applyProtection="1"/>
    <xf numFmtId="0" fontId="6" fillId="0" borderId="0" xfId="0" applyNumberFormat="1" applyFont="1" applyFill="1" applyBorder="1"/>
    <xf numFmtId="0" fontId="6" fillId="0" borderId="4" xfId="0" applyNumberFormat="1" applyFont="1" applyFill="1" applyBorder="1"/>
    <xf numFmtId="0" fontId="3" fillId="0" borderId="4" xfId="0" applyNumberFormat="1" applyFont="1" applyFill="1" applyBorder="1"/>
    <xf numFmtId="0" fontId="9" fillId="2" borderId="0" xfId="0" applyNumberFormat="1" applyFont="1" applyAlignment="1">
      <alignment horizontal="centerContinuous"/>
    </xf>
    <xf numFmtId="0" fontId="10" fillId="2" borderId="0" xfId="0" applyNumberFormat="1" applyFont="1"/>
    <xf numFmtId="0" fontId="11" fillId="2" borderId="0" xfId="0" applyNumberFormat="1" applyFont="1"/>
    <xf numFmtId="0" fontId="12" fillId="2" borderId="0" xfId="0" applyNumberFormat="1" applyFont="1" applyAlignment="1">
      <alignment horizontal="centerContinuous"/>
    </xf>
    <xf numFmtId="0" fontId="10" fillId="2" borderId="0" xfId="0" applyNumberFormat="1" applyFont="1" applyAlignment="1">
      <alignment horizontal="center"/>
    </xf>
    <xf numFmtId="164" fontId="10" fillId="2" borderId="0" xfId="0" applyNumberFormat="1" applyFont="1"/>
    <xf numFmtId="0" fontId="12" fillId="2" borderId="0" xfId="0" applyNumberFormat="1" applyFont="1"/>
    <xf numFmtId="0" fontId="14" fillId="2" borderId="0" xfId="0" applyNumberFormat="1" applyFont="1"/>
    <xf numFmtId="0" fontId="10" fillId="2" borderId="0" xfId="0" applyNumberFormat="1" applyFont="1" applyAlignment="1">
      <alignment vertical="center"/>
    </xf>
    <xf numFmtId="0" fontId="11" fillId="2" borderId="0" xfId="0" applyNumberFormat="1" applyFont="1" applyAlignment="1">
      <alignment vertical="center"/>
    </xf>
    <xf numFmtId="171" fontId="10" fillId="2" borderId="0" xfId="0" applyNumberFormat="1" applyFont="1" applyAlignment="1">
      <alignment vertical="center"/>
    </xf>
    <xf numFmtId="171" fontId="10" fillId="3" borderId="5" xfId="0" applyNumberFormat="1" applyFont="1" applyFill="1" applyBorder="1" applyAlignment="1">
      <alignment vertical="center"/>
    </xf>
    <xf numFmtId="164" fontId="12" fillId="3" borderId="6" xfId="0" applyNumberFormat="1" applyFont="1" applyFill="1" applyBorder="1" applyAlignment="1">
      <alignment vertical="center"/>
    </xf>
    <xf numFmtId="171" fontId="10" fillId="2" borderId="0" xfId="0" applyNumberFormat="1" applyFont="1"/>
    <xf numFmtId="0" fontId="10" fillId="3" borderId="7" xfId="0" applyNumberFormat="1" applyFont="1" applyFill="1" applyBorder="1" applyAlignment="1">
      <alignment horizontal="center" vertical="center"/>
    </xf>
    <xf numFmtId="0" fontId="11" fillId="2" borderId="0" xfId="0" applyNumberFormat="1" applyFont="1" applyAlignment="1">
      <alignment horizontal="center"/>
    </xf>
    <xf numFmtId="0" fontId="10" fillId="0" borderId="0" xfId="0" applyNumberFormat="1" applyFont="1" applyFill="1"/>
    <xf numFmtId="0" fontId="10" fillId="0" borderId="0" xfId="0" applyNumberFormat="1" applyFont="1" applyFill="1" applyBorder="1" applyAlignment="1">
      <alignment vertical="center"/>
    </xf>
    <xf numFmtId="171" fontId="10" fillId="0" borderId="0" xfId="0" applyNumberFormat="1" applyFont="1" applyFill="1" applyBorder="1" applyAlignment="1">
      <alignment vertical="center"/>
    </xf>
    <xf numFmtId="164" fontId="12" fillId="0" borderId="0" xfId="0" applyNumberFormat="1" applyFont="1" applyFill="1" applyBorder="1" applyAlignment="1">
      <alignment vertical="center"/>
    </xf>
    <xf numFmtId="0" fontId="10" fillId="2" borderId="5" xfId="0" applyNumberFormat="1" applyFont="1" applyBorder="1" applyAlignment="1">
      <alignment horizontal="center"/>
    </xf>
    <xf numFmtId="164" fontId="10" fillId="2" borderId="5" xfId="0" applyNumberFormat="1" applyFont="1" applyBorder="1"/>
    <xf numFmtId="0" fontId="10" fillId="2" borderId="8" xfId="0" applyNumberFormat="1" applyFont="1" applyBorder="1"/>
    <xf numFmtId="0" fontId="10" fillId="2" borderId="7" xfId="0" applyNumberFormat="1" applyFont="1" applyBorder="1" applyAlignment="1">
      <alignment horizontal="center"/>
    </xf>
    <xf numFmtId="0" fontId="10" fillId="2" borderId="8" xfId="0" applyNumberFormat="1" applyFont="1" applyBorder="1" applyAlignment="1">
      <alignment horizontal="center"/>
    </xf>
    <xf numFmtId="0" fontId="10" fillId="3" borderId="7" xfId="0" applyNumberFormat="1" applyFont="1" applyFill="1" applyBorder="1" applyAlignment="1">
      <alignment vertical="center"/>
    </xf>
    <xf numFmtId="171" fontId="10" fillId="3" borderId="9" xfId="0" applyNumberFormat="1" applyFont="1" applyFill="1" applyBorder="1" applyAlignment="1">
      <alignment vertical="center"/>
    </xf>
    <xf numFmtId="164" fontId="12" fillId="3" borderId="10" xfId="0" applyNumberFormat="1" applyFont="1" applyFill="1" applyBorder="1" applyAlignment="1">
      <alignment vertical="center"/>
    </xf>
    <xf numFmtId="171" fontId="13" fillId="2" borderId="5" xfId="0" applyNumberFormat="1" applyFont="1" applyBorder="1" applyProtection="1">
      <protection locked="0"/>
    </xf>
    <xf numFmtId="0" fontId="12" fillId="2" borderId="5" xfId="0" applyNumberFormat="1" applyFont="1" applyBorder="1" applyAlignment="1">
      <alignment horizontal="center"/>
    </xf>
    <xf numFmtId="171" fontId="12" fillId="2" borderId="5" xfId="0" applyNumberFormat="1" applyFont="1" applyBorder="1"/>
    <xf numFmtId="0" fontId="10" fillId="2" borderId="5" xfId="0" applyNumberFormat="1" applyFont="1" applyBorder="1"/>
    <xf numFmtId="0" fontId="10" fillId="3" borderId="11" xfId="0" applyNumberFormat="1" applyFont="1" applyFill="1" applyBorder="1" applyAlignment="1">
      <alignment horizontal="center" vertical="center" wrapText="1"/>
    </xf>
    <xf numFmtId="171" fontId="10" fillId="3" borderId="7" xfId="0" applyNumberFormat="1" applyFont="1" applyFill="1" applyBorder="1" applyAlignment="1">
      <alignment vertical="center"/>
    </xf>
    <xf numFmtId="0" fontId="5" fillId="2" borderId="0" xfId="0" applyNumberFormat="1" applyFont="1" applyBorder="1"/>
    <xf numFmtId="0" fontId="24" fillId="2" borderId="0" xfId="0" applyFont="1" applyBorder="1" applyAlignment="1">
      <alignment horizontal="center" wrapText="1"/>
    </xf>
    <xf numFmtId="0" fontId="15" fillId="0" borderId="0" xfId="0" applyNumberFormat="1" applyFont="1" applyFill="1"/>
    <xf numFmtId="0" fontId="15" fillId="0" borderId="2" xfId="0" applyNumberFormat="1" applyFont="1" applyFill="1" applyBorder="1"/>
    <xf numFmtId="0" fontId="15" fillId="0" borderId="12" xfId="0" applyNumberFormat="1" applyFont="1" applyFill="1" applyBorder="1"/>
    <xf numFmtId="0" fontId="3" fillId="0" borderId="3" xfId="0" applyNumberFormat="1" applyFont="1" applyFill="1" applyBorder="1" applyAlignment="1">
      <alignment horizontal="centerContinuous"/>
    </xf>
    <xf numFmtId="0" fontId="6" fillId="0" borderId="0" xfId="0" applyNumberFormat="1" applyFont="1" applyFill="1" applyBorder="1" applyAlignment="1">
      <alignment horizontal="centerContinuous"/>
    </xf>
    <xf numFmtId="0" fontId="3" fillId="0" borderId="0" xfId="0" applyNumberFormat="1" applyFont="1" applyFill="1" applyBorder="1" applyAlignment="1">
      <alignment horizontal="centerContinuous"/>
    </xf>
    <xf numFmtId="0" fontId="15" fillId="0" borderId="0" xfId="0" applyNumberFormat="1" applyFont="1" applyFill="1" applyBorder="1" applyAlignment="1">
      <alignment horizontal="centerContinuous"/>
    </xf>
    <xf numFmtId="0" fontId="15" fillId="0" borderId="0" xfId="0" applyNumberFormat="1" applyFont="1" applyFill="1" applyBorder="1"/>
    <xf numFmtId="0" fontId="15" fillId="0" borderId="13" xfId="0" applyNumberFormat="1" applyFont="1" applyFill="1" applyBorder="1"/>
    <xf numFmtId="0" fontId="6" fillId="3" borderId="0" xfId="0" applyNumberFormat="1" applyFont="1" applyFill="1" applyBorder="1" applyAlignment="1">
      <alignment horizontal="centerContinuous"/>
    </xf>
    <xf numFmtId="0" fontId="3" fillId="3" borderId="0" xfId="0" applyNumberFormat="1" applyFont="1" applyFill="1" applyBorder="1" applyAlignment="1">
      <alignment horizontal="centerContinuous"/>
    </xf>
    <xf numFmtId="0" fontId="15" fillId="3" borderId="0" xfId="0" applyNumberFormat="1" applyFont="1" applyFill="1" applyBorder="1" applyAlignment="1">
      <alignment horizontal="centerContinuous"/>
    </xf>
    <xf numFmtId="49" fontId="6" fillId="3" borderId="5" xfId="0" applyNumberFormat="1" applyFont="1" applyFill="1" applyBorder="1" applyAlignment="1" applyProtection="1">
      <alignment horizontal="center"/>
      <protection locked="0"/>
    </xf>
    <xf numFmtId="39" fontId="6" fillId="3" borderId="5" xfId="0" applyNumberFormat="1" applyFont="1" applyFill="1" applyBorder="1" applyAlignment="1" applyProtection="1">
      <alignment horizontal="center"/>
      <protection locked="0"/>
    </xf>
    <xf numFmtId="166" fontId="16" fillId="0" borderId="5" xfId="0" applyNumberFormat="1" applyFont="1" applyFill="1" applyBorder="1" applyAlignment="1" applyProtection="1">
      <alignment horizontal="center"/>
    </xf>
    <xf numFmtId="0" fontId="6" fillId="0" borderId="3" xfId="0" applyNumberFormat="1" applyFont="1" applyFill="1" applyBorder="1"/>
    <xf numFmtId="0" fontId="16" fillId="0" borderId="3" xfId="0" applyNumberFormat="1" applyFont="1" applyFill="1" applyBorder="1"/>
    <xf numFmtId="0" fontId="3" fillId="0" borderId="3" xfId="0" applyNumberFormat="1" applyFont="1" applyFill="1" applyBorder="1"/>
    <xf numFmtId="0" fontId="3" fillId="0" borderId="14" xfId="0" applyNumberFormat="1" applyFont="1" applyFill="1" applyBorder="1"/>
    <xf numFmtId="0" fontId="15" fillId="0" borderId="4" xfId="0" applyNumberFormat="1" applyFont="1" applyFill="1" applyBorder="1"/>
    <xf numFmtId="0" fontId="15" fillId="0" borderId="15" xfId="0" applyNumberFormat="1" applyFont="1" applyFill="1" applyBorder="1"/>
    <xf numFmtId="0" fontId="7" fillId="2" borderId="0" xfId="0" applyFont="1"/>
    <xf numFmtId="164" fontId="16" fillId="0" borderId="5" xfId="0" applyNumberFormat="1" applyFont="1" applyFill="1" applyBorder="1" applyAlignment="1" applyProtection="1">
      <alignment horizontal="right"/>
    </xf>
    <xf numFmtId="43" fontId="16" fillId="0" borderId="5" xfId="1" applyFont="1" applyFill="1" applyBorder="1" applyAlignment="1" applyProtection="1">
      <alignment horizontal="right"/>
    </xf>
    <xf numFmtId="164" fontId="6" fillId="3" borderId="5" xfId="0" applyNumberFormat="1" applyFont="1" applyFill="1" applyBorder="1" applyAlignment="1" applyProtection="1">
      <alignment horizontal="right"/>
      <protection locked="0"/>
    </xf>
    <xf numFmtId="166" fontId="6" fillId="3" borderId="5" xfId="0" applyNumberFormat="1" applyFont="1" applyFill="1" applyBorder="1" applyAlignment="1" applyProtection="1">
      <alignment horizontal="right"/>
      <protection locked="0"/>
    </xf>
    <xf numFmtId="0" fontId="25" fillId="0" borderId="0" xfId="0" applyNumberFormat="1" applyFont="1" applyFill="1"/>
    <xf numFmtId="0" fontId="25" fillId="2" borderId="0" xfId="0" applyNumberFormat="1" applyFont="1"/>
    <xf numFmtId="0" fontId="23" fillId="2" borderId="0" xfId="0" applyFont="1"/>
    <xf numFmtId="0" fontId="25" fillId="2" borderId="0" xfId="0" applyFont="1" applyBorder="1"/>
    <xf numFmtId="0" fontId="26" fillId="2" borderId="0" xfId="0" applyFont="1"/>
    <xf numFmtId="0" fontId="26" fillId="0" borderId="5" xfId="0" applyNumberFormat="1" applyFont="1" applyFill="1" applyBorder="1" applyAlignment="1">
      <alignment horizontal="center"/>
    </xf>
    <xf numFmtId="0" fontId="15" fillId="2" borderId="0" xfId="0" applyNumberFormat="1" applyFont="1"/>
    <xf numFmtId="0" fontId="24" fillId="0" borderId="0" xfId="0" applyNumberFormat="1" applyFont="1" applyFill="1"/>
    <xf numFmtId="0" fontId="27" fillId="2" borderId="5" xfId="0" applyFont="1" applyBorder="1" applyAlignment="1">
      <alignment horizontal="center"/>
    </xf>
    <xf numFmtId="43" fontId="28" fillId="0" borderId="5" xfId="0" applyNumberFormat="1" applyFont="1" applyFill="1" applyBorder="1" applyAlignment="1">
      <alignment horizontal="right"/>
    </xf>
    <xf numFmtId="0" fontId="8" fillId="3" borderId="5" xfId="0" applyNumberFormat="1" applyFont="1" applyFill="1" applyBorder="1" applyAlignment="1">
      <alignment vertical="center"/>
    </xf>
    <xf numFmtId="43" fontId="25" fillId="2" borderId="0" xfId="0" applyNumberFormat="1" applyFont="1"/>
    <xf numFmtId="0" fontId="7" fillId="2" borderId="0" xfId="0" applyFont="1" applyAlignment="1">
      <alignment horizontal="center"/>
    </xf>
    <xf numFmtId="0" fontId="7" fillId="2" borderId="0" xfId="0" applyFont="1" applyAlignment="1"/>
    <xf numFmtId="167" fontId="17" fillId="2" borderId="0" xfId="0" applyNumberFormat="1" applyFont="1"/>
    <xf numFmtId="49" fontId="29" fillId="2" borderId="0" xfId="0" applyNumberFormat="1" applyFont="1"/>
    <xf numFmtId="0" fontId="7" fillId="0" borderId="0" xfId="0" applyFont="1" applyFill="1"/>
    <xf numFmtId="168" fontId="17" fillId="2" borderId="0" xfId="0" applyNumberFormat="1" applyFont="1"/>
    <xf numFmtId="165" fontId="29" fillId="0" borderId="0" xfId="0" applyNumberFormat="1" applyFont="1" applyFill="1"/>
    <xf numFmtId="168" fontId="17" fillId="0" borderId="0" xfId="0" applyNumberFormat="1" applyFont="1" applyFill="1"/>
    <xf numFmtId="10" fontId="7" fillId="2" borderId="0" xfId="0" applyNumberFormat="1" applyFont="1"/>
    <xf numFmtId="168" fontId="7" fillId="0" borderId="0" xfId="0" applyNumberFormat="1" applyFont="1" applyFill="1"/>
    <xf numFmtId="4" fontId="29" fillId="0" borderId="0" xfId="0" applyNumberFormat="1" applyFont="1" applyFill="1"/>
    <xf numFmtId="169" fontId="17" fillId="2" borderId="0" xfId="0" applyNumberFormat="1" applyFont="1"/>
    <xf numFmtId="173" fontId="7" fillId="2" borderId="0" xfId="0" applyNumberFormat="1" applyFont="1"/>
    <xf numFmtId="0" fontId="7" fillId="2" borderId="0" xfId="0" quotePrefix="1" applyFont="1" applyAlignment="1">
      <alignment horizontal="center"/>
    </xf>
    <xf numFmtId="0" fontId="7" fillId="2" borderId="0" xfId="0" applyFont="1" applyBorder="1" applyAlignment="1">
      <alignment horizontal="center" vertical="top"/>
    </xf>
    <xf numFmtId="170" fontId="17" fillId="2" borderId="0" xfId="0" applyNumberFormat="1" applyFont="1"/>
    <xf numFmtId="170" fontId="7" fillId="2" borderId="0" xfId="0" applyNumberFormat="1" applyFont="1"/>
    <xf numFmtId="165" fontId="7" fillId="2" borderId="0" xfId="0" applyNumberFormat="1" applyFont="1"/>
    <xf numFmtId="0" fontId="7" fillId="4" borderId="0" xfId="0" applyFont="1" applyFill="1"/>
    <xf numFmtId="4" fontId="7" fillId="2" borderId="0" xfId="0" applyNumberFormat="1" applyFont="1"/>
    <xf numFmtId="0" fontId="7" fillId="2" borderId="0" xfId="0" applyFont="1" applyBorder="1" applyAlignment="1">
      <alignment horizontal="center"/>
    </xf>
    <xf numFmtId="165" fontId="7" fillId="0" borderId="0" xfId="0" applyNumberFormat="1" applyFont="1" applyFill="1"/>
    <xf numFmtId="0" fontId="7" fillId="2" borderId="0" xfId="0" applyFont="1" applyBorder="1"/>
    <xf numFmtId="0" fontId="7" fillId="2" borderId="8" xfId="0" applyFont="1" applyBorder="1" applyAlignment="1">
      <alignment horizontal="center"/>
    </xf>
    <xf numFmtId="0" fontId="7" fillId="2" borderId="11" xfId="0" applyFont="1" applyBorder="1" applyAlignment="1">
      <alignment horizontal="center"/>
    </xf>
    <xf numFmtId="0" fontId="7" fillId="2" borderId="11" xfId="0" applyFont="1" applyBorder="1"/>
    <xf numFmtId="0" fontId="7" fillId="2" borderId="11" xfId="0" applyFont="1" applyBorder="1" applyAlignment="1">
      <alignment horizontal="center" vertical="top"/>
    </xf>
    <xf numFmtId="0" fontId="7" fillId="0" borderId="0" xfId="0" applyFont="1" applyFill="1" applyBorder="1" applyAlignment="1">
      <alignment horizontal="center"/>
    </xf>
    <xf numFmtId="0" fontId="7" fillId="2" borderId="0" xfId="0" applyNumberFormat="1" applyFont="1" applyBorder="1" applyAlignment="1">
      <alignment horizontal="center"/>
    </xf>
    <xf numFmtId="4" fontId="7" fillId="0" borderId="0" xfId="0" applyNumberFormat="1" applyFont="1" applyFill="1"/>
    <xf numFmtId="4" fontId="19" fillId="4" borderId="0" xfId="0" applyNumberFormat="1" applyFont="1" applyFill="1"/>
    <xf numFmtId="4" fontId="19" fillId="4" borderId="11" xfId="0" applyNumberFormat="1" applyFont="1" applyFill="1" applyBorder="1"/>
    <xf numFmtId="4" fontId="7" fillId="4" borderId="0" xfId="0" applyNumberFormat="1" applyFont="1" applyFill="1" applyBorder="1"/>
    <xf numFmtId="2" fontId="7" fillId="2" borderId="0" xfId="0" applyNumberFormat="1" applyFont="1" applyBorder="1"/>
    <xf numFmtId="4" fontId="7" fillId="2" borderId="11" xfId="0" applyNumberFormat="1" applyFont="1" applyBorder="1"/>
    <xf numFmtId="0" fontId="7" fillId="0" borderId="0" xfId="0" applyFont="1" applyFill="1" applyBorder="1" applyAlignment="1">
      <alignment horizontal="center" vertical="top"/>
    </xf>
    <xf numFmtId="0" fontId="7" fillId="0" borderId="0" xfId="0" applyFont="1" applyFill="1" applyAlignment="1">
      <alignment horizontal="center"/>
    </xf>
    <xf numFmtId="4" fontId="20" fillId="2" borderId="0" xfId="0" applyNumberFormat="1" applyFont="1"/>
    <xf numFmtId="4" fontId="7" fillId="2" borderId="0" xfId="0" applyNumberFormat="1" applyFont="1" applyBorder="1"/>
    <xf numFmtId="4" fontId="7" fillId="2" borderId="7" xfId="0" applyNumberFormat="1" applyFont="1" applyBorder="1"/>
    <xf numFmtId="0" fontId="24" fillId="0" borderId="0" xfId="4" applyFont="1" applyBorder="1" applyAlignment="1">
      <alignment horizontal="center" wrapText="1"/>
    </xf>
    <xf numFmtId="0" fontId="30" fillId="0" borderId="0" xfId="0" applyFont="1" applyFill="1" applyBorder="1"/>
    <xf numFmtId="0" fontId="30" fillId="2" borderId="0" xfId="0" applyNumberFormat="1" applyFont="1"/>
    <xf numFmtId="0" fontId="25" fillId="0" borderId="5" xfId="0" applyFont="1" applyFill="1" applyBorder="1" applyAlignment="1">
      <alignment horizontal="center" vertical="top"/>
    </xf>
    <xf numFmtId="0" fontId="25" fillId="0" borderId="16" xfId="0" applyFont="1" applyFill="1" applyBorder="1" applyAlignment="1">
      <alignment horizontal="center" vertical="top"/>
    </xf>
    <xf numFmtId="0" fontId="25" fillId="2" borderId="0" xfId="0" applyNumberFormat="1" applyFont="1" applyBorder="1"/>
    <xf numFmtId="0" fontId="25" fillId="0" borderId="16" xfId="0" applyFont="1" applyFill="1" applyBorder="1" applyAlignment="1"/>
    <xf numFmtId="0" fontId="25" fillId="0" borderId="9" xfId="0" applyFont="1" applyFill="1" applyBorder="1" applyAlignment="1"/>
    <xf numFmtId="0" fontId="26" fillId="2" borderId="5" xfId="0" applyFont="1" applyBorder="1" applyAlignment="1">
      <alignment horizontal="center"/>
    </xf>
    <xf numFmtId="0" fontId="26" fillId="0" borderId="5" xfId="4" applyFont="1" applyBorder="1" applyAlignment="1">
      <alignment horizontal="center" wrapText="1"/>
    </xf>
    <xf numFmtId="0" fontId="26" fillId="0" borderId="5" xfId="4" applyFont="1" applyBorder="1" applyAlignment="1">
      <alignment horizontal="center" vertical="top" wrapText="1"/>
    </xf>
    <xf numFmtId="0" fontId="27" fillId="2" borderId="5" xfId="0" applyFont="1" applyBorder="1" applyAlignment="1">
      <alignment horizontal="center" wrapText="1"/>
    </xf>
    <xf numFmtId="172" fontId="3" fillId="5" borderId="5" xfId="2" applyNumberFormat="1" applyFont="1" applyFill="1" applyBorder="1" applyAlignment="1">
      <alignment horizontal="center"/>
    </xf>
    <xf numFmtId="172" fontId="3" fillId="5" borderId="7" xfId="2" applyNumberFormat="1" applyFont="1" applyFill="1" applyBorder="1" applyAlignment="1">
      <alignment horizontal="center"/>
    </xf>
    <xf numFmtId="0" fontId="25" fillId="2" borderId="0" xfId="0" applyFont="1" applyBorder="1" applyAlignment="1">
      <alignment horizontal="right"/>
    </xf>
    <xf numFmtId="0" fontId="27" fillId="2" borderId="17" xfId="0" applyFont="1" applyBorder="1"/>
    <xf numFmtId="0" fontId="23" fillId="2" borderId="18" xfId="0" applyFont="1" applyBorder="1"/>
    <xf numFmtId="44" fontId="25" fillId="2" borderId="18" xfId="3" applyFont="1" applyFill="1" applyBorder="1"/>
    <xf numFmtId="44" fontId="23" fillId="2" borderId="0" xfId="3" applyFont="1" applyFill="1"/>
    <xf numFmtId="0" fontId="25" fillId="5" borderId="0" xfId="0" applyNumberFormat="1" applyFont="1" applyFill="1"/>
    <xf numFmtId="44" fontId="25" fillId="5" borderId="0" xfId="3" applyFont="1" applyFill="1"/>
    <xf numFmtId="0" fontId="24" fillId="5" borderId="0" xfId="0" applyNumberFormat="1" applyFont="1" applyFill="1"/>
    <xf numFmtId="0" fontId="26" fillId="5" borderId="0" xfId="0" applyNumberFormat="1" applyFont="1" applyFill="1"/>
    <xf numFmtId="0" fontId="26" fillId="5" borderId="0" xfId="0" applyNumberFormat="1" applyFont="1" applyFill="1" applyAlignment="1">
      <alignment horizontal="center"/>
    </xf>
    <xf numFmtId="0" fontId="24" fillId="5" borderId="0" xfId="0" applyNumberFormat="1" applyFont="1" applyFill="1" applyAlignment="1">
      <alignment horizontal="center"/>
    </xf>
    <xf numFmtId="44" fontId="24" fillId="5" borderId="0" xfId="3" applyFont="1" applyFill="1"/>
    <xf numFmtId="0" fontId="32" fillId="5" borderId="5" xfId="0" applyFont="1" applyFill="1" applyBorder="1"/>
    <xf numFmtId="174" fontId="25" fillId="5" borderId="5" xfId="3" applyNumberFormat="1" applyFont="1" applyFill="1" applyBorder="1"/>
    <xf numFmtId="0" fontId="25" fillId="5" borderId="18" xfId="0" applyNumberFormat="1" applyFont="1" applyFill="1" applyBorder="1"/>
    <xf numFmtId="44" fontId="25" fillId="5" borderId="18" xfId="3" applyFont="1" applyFill="1" applyBorder="1"/>
    <xf numFmtId="0" fontId="25" fillId="2" borderId="18" xfId="0" applyNumberFormat="1" applyFont="1" applyBorder="1"/>
    <xf numFmtId="0" fontId="15" fillId="5" borderId="0" xfId="0" applyNumberFormat="1" applyFont="1" applyFill="1"/>
    <xf numFmtId="44" fontId="25" fillId="5" borderId="17" xfId="3" applyFont="1" applyFill="1" applyBorder="1"/>
    <xf numFmtId="44" fontId="16" fillId="0" borderId="5" xfId="0" applyNumberFormat="1" applyFont="1" applyFill="1" applyBorder="1" applyAlignment="1" applyProtection="1">
      <alignment horizontal="right"/>
    </xf>
    <xf numFmtId="0" fontId="28" fillId="5" borderId="5" xfId="4" applyNumberFormat="1" applyFont="1" applyFill="1" applyBorder="1" applyAlignment="1">
      <alignment horizontal="center"/>
    </xf>
    <xf numFmtId="43" fontId="27" fillId="2" borderId="5" xfId="1" applyFont="1" applyFill="1" applyBorder="1"/>
    <xf numFmtId="43" fontId="23" fillId="2" borderId="5" xfId="1" applyFont="1" applyFill="1" applyBorder="1"/>
    <xf numFmtId="174" fontId="33" fillId="0" borderId="5" xfId="3" applyNumberFormat="1" applyFont="1" applyFill="1" applyBorder="1" applyAlignment="1"/>
    <xf numFmtId="43" fontId="26" fillId="2" borderId="5" xfId="1" applyFont="1" applyFill="1" applyBorder="1"/>
    <xf numFmtId="0" fontId="34" fillId="2" borderId="0" xfId="0" applyFont="1" applyBorder="1"/>
    <xf numFmtId="0" fontId="34" fillId="2" borderId="0" xfId="0" applyNumberFormat="1" applyFont="1" applyBorder="1"/>
    <xf numFmtId="0" fontId="34" fillId="2" borderId="0" xfId="0" applyNumberFormat="1" applyFont="1" applyBorder="1" applyAlignment="1">
      <alignment vertical="top" wrapText="1"/>
    </xf>
    <xf numFmtId="174" fontId="37" fillId="0" borderId="5" xfId="3" applyNumberFormat="1" applyFont="1" applyFill="1" applyBorder="1" applyAlignment="1"/>
    <xf numFmtId="174" fontId="38" fillId="0" borderId="5" xfId="3" applyNumberFormat="1" applyFont="1" applyFill="1" applyBorder="1" applyAlignment="1"/>
    <xf numFmtId="0" fontId="30" fillId="5" borderId="0" xfId="0" applyNumberFormat="1" applyFont="1" applyFill="1"/>
    <xf numFmtId="0" fontId="25" fillId="5" borderId="0" xfId="0" applyNumberFormat="1" applyFont="1" applyFill="1" applyBorder="1"/>
    <xf numFmtId="0" fontId="23" fillId="5" borderId="0" xfId="0" applyFont="1" applyFill="1"/>
    <xf numFmtId="0" fontId="26" fillId="0" borderId="5" xfId="0" applyFont="1" applyFill="1" applyBorder="1" applyAlignment="1">
      <alignment vertical="center" wrapText="1"/>
    </xf>
    <xf numFmtId="0" fontId="26" fillId="5" borderId="0" xfId="0" applyNumberFormat="1" applyFont="1" applyFill="1" applyBorder="1"/>
    <xf numFmtId="0" fontId="26" fillId="5" borderId="0" xfId="0" applyNumberFormat="1" applyFont="1" applyFill="1" applyBorder="1" applyAlignment="1">
      <alignment horizontal="center"/>
    </xf>
    <xf numFmtId="6" fontId="26" fillId="5" borderId="18" xfId="0" applyNumberFormat="1" applyFont="1" applyFill="1" applyBorder="1"/>
    <xf numFmtId="44" fontId="25" fillId="5" borderId="0" xfId="3" applyFont="1" applyFill="1" applyBorder="1"/>
    <xf numFmtId="6" fontId="26" fillId="5" borderId="0" xfId="0" applyNumberFormat="1" applyFont="1" applyFill="1" applyBorder="1"/>
    <xf numFmtId="0" fontId="27" fillId="5" borderId="0" xfId="0" applyNumberFormat="1" applyFont="1" applyFill="1" applyBorder="1"/>
    <xf numFmtId="0" fontId="27" fillId="5" borderId="7" xfId="0" applyNumberFormat="1" applyFont="1" applyFill="1" applyBorder="1" applyAlignment="1">
      <alignment horizontal="center"/>
    </xf>
    <xf numFmtId="0" fontId="27" fillId="5" borderId="11" xfId="0" applyNumberFormat="1" applyFont="1" applyFill="1" applyBorder="1"/>
    <xf numFmtId="0" fontId="27" fillId="5" borderId="16" xfId="0" applyNumberFormat="1" applyFont="1" applyFill="1" applyBorder="1"/>
    <xf numFmtId="6" fontId="27" fillId="5" borderId="5" xfId="0" applyNumberFormat="1" applyFont="1" applyFill="1" applyBorder="1"/>
    <xf numFmtId="6" fontId="27" fillId="5" borderId="20" xfId="0" applyNumberFormat="1" applyFont="1" applyFill="1" applyBorder="1" applyAlignment="1">
      <alignment horizontal="center"/>
    </xf>
    <xf numFmtId="0" fontId="39" fillId="5" borderId="0" xfId="0" applyNumberFormat="1" applyFont="1" applyFill="1"/>
    <xf numFmtId="0" fontId="37" fillId="5" borderId="0" xfId="0" applyNumberFormat="1" applyFont="1" applyFill="1"/>
    <xf numFmtId="44" fontId="37" fillId="5" borderId="0" xfId="3" applyFont="1" applyFill="1"/>
    <xf numFmtId="44" fontId="37" fillId="5" borderId="18" xfId="3" applyFont="1" applyFill="1" applyBorder="1"/>
    <xf numFmtId="0" fontId="31" fillId="2" borderId="0" xfId="0" applyNumberFormat="1" applyFont="1"/>
    <xf numFmtId="0" fontId="31" fillId="5" borderId="0" xfId="0" applyNumberFormat="1" applyFont="1" applyFill="1"/>
    <xf numFmtId="0" fontId="27" fillId="5" borderId="18" xfId="0" applyNumberFormat="1" applyFont="1" applyFill="1" applyBorder="1"/>
    <xf numFmtId="0" fontId="27" fillId="6" borderId="16" xfId="0" applyNumberFormat="1" applyFont="1" applyFill="1" applyBorder="1" applyAlignment="1">
      <alignment horizontal="center"/>
    </xf>
    <xf numFmtId="0" fontId="27" fillId="6" borderId="5" xfId="0" applyFont="1" applyFill="1" applyBorder="1"/>
    <xf numFmtId="0" fontId="26" fillId="2" borderId="0" xfId="0" applyFont="1" applyBorder="1"/>
    <xf numFmtId="49" fontId="36" fillId="2" borderId="0" xfId="0" applyNumberFormat="1" applyFont="1" applyBorder="1" applyAlignment="1">
      <alignment horizontal="center" vertical="top"/>
    </xf>
    <xf numFmtId="0" fontId="35" fillId="5" borderId="0" xfId="0" applyNumberFormat="1" applyFont="1" applyFill="1" applyBorder="1" applyAlignment="1">
      <alignment vertical="top"/>
    </xf>
    <xf numFmtId="0" fontId="25" fillId="5" borderId="0" xfId="0" applyFont="1" applyFill="1"/>
    <xf numFmtId="0" fontId="25" fillId="5" borderId="0" xfId="0" applyFont="1" applyFill="1" applyBorder="1"/>
    <xf numFmtId="0" fontId="25" fillId="2" borderId="0" xfId="0" applyFont="1"/>
    <xf numFmtId="0" fontId="41" fillId="2" borderId="0" xfId="0" applyFont="1" applyBorder="1" applyAlignment="1">
      <alignment horizontal="center" vertical="center"/>
    </xf>
    <xf numFmtId="0" fontId="42" fillId="2" borderId="0" xfId="0" applyFont="1" applyBorder="1" applyAlignment="1">
      <alignment horizontal="center" vertical="center"/>
    </xf>
    <xf numFmtId="0" fontId="30" fillId="5" borderId="0" xfId="0" applyFont="1" applyFill="1"/>
    <xf numFmtId="0" fontId="30" fillId="2" borderId="0" xfId="0" applyFont="1"/>
    <xf numFmtId="0" fontId="30" fillId="2" borderId="0" xfId="0" applyFont="1" applyBorder="1"/>
    <xf numFmtId="0" fontId="25" fillId="2" borderId="0" xfId="0" applyFont="1" applyAlignment="1"/>
    <xf numFmtId="0" fontId="25" fillId="5" borderId="0" xfId="0" applyFont="1" applyFill="1" applyAlignment="1"/>
    <xf numFmtId="0" fontId="43" fillId="2" borderId="0" xfId="0" applyFont="1" applyAlignment="1"/>
    <xf numFmtId="0" fontId="30" fillId="2" borderId="24" xfId="0" applyFont="1" applyBorder="1" applyAlignment="1">
      <alignment horizontal="center"/>
    </xf>
    <xf numFmtId="0" fontId="30" fillId="2" borderId="25" xfId="0" applyFont="1" applyBorder="1" applyAlignment="1">
      <alignment horizontal="center"/>
    </xf>
    <xf numFmtId="0" fontId="30" fillId="2" borderId="26" xfId="0" applyFont="1" applyBorder="1" applyAlignment="1">
      <alignment horizontal="center"/>
    </xf>
    <xf numFmtId="0" fontId="30" fillId="0" borderId="26" xfId="4" applyFont="1" applyBorder="1" applyAlignment="1">
      <alignment horizontal="center" wrapText="1"/>
    </xf>
    <xf numFmtId="0" fontId="30" fillId="2" borderId="27" xfId="0" applyFont="1" applyBorder="1" applyAlignment="1">
      <alignment horizontal="center" vertical="top" wrapText="1"/>
    </xf>
    <xf numFmtId="0" fontId="30" fillId="2" borderId="10" xfId="0" applyFont="1" applyBorder="1" applyAlignment="1">
      <alignment horizontal="center" vertical="top" wrapText="1"/>
    </xf>
    <xf numFmtId="0" fontId="30" fillId="2" borderId="28" xfId="0" applyFont="1" applyBorder="1" applyAlignment="1">
      <alignment horizontal="center" vertical="top" wrapText="1"/>
    </xf>
    <xf numFmtId="0" fontId="30" fillId="0" borderId="29" xfId="4" applyFont="1" applyBorder="1" applyAlignment="1">
      <alignment horizontal="center" vertical="top" wrapText="1"/>
    </xf>
    <xf numFmtId="0" fontId="30" fillId="0" borderId="30" xfId="4" applyFont="1" applyBorder="1" applyAlignment="1">
      <alignment horizontal="center" vertical="top" wrapText="1"/>
    </xf>
    <xf numFmtId="0" fontId="26" fillId="0" borderId="29" xfId="4" applyFont="1" applyBorder="1" applyAlignment="1">
      <alignment horizontal="center" vertical="top" wrapText="1"/>
    </xf>
    <xf numFmtId="0" fontId="26" fillId="0" borderId="30" xfId="4" applyFont="1" applyBorder="1" applyAlignment="1">
      <alignment horizontal="center" vertical="top" wrapText="1"/>
    </xf>
    <xf numFmtId="0" fontId="25" fillId="2" borderId="3" xfId="0" applyFont="1" applyBorder="1" applyAlignment="1">
      <alignment horizontal="right"/>
    </xf>
    <xf numFmtId="0" fontId="46" fillId="2" borderId="3" xfId="0" applyFont="1" applyBorder="1" applyAlignment="1">
      <alignment horizontal="right"/>
    </xf>
    <xf numFmtId="0" fontId="46" fillId="2" borderId="13" xfId="0" applyFont="1" applyBorder="1" applyAlignment="1">
      <alignment horizontal="right"/>
    </xf>
    <xf numFmtId="0" fontId="30" fillId="2" borderId="3" xfId="0" applyFont="1" applyBorder="1"/>
    <xf numFmtId="0" fontId="25" fillId="2" borderId="3" xfId="0" applyFont="1" applyBorder="1"/>
    <xf numFmtId="0" fontId="25" fillId="2" borderId="13" xfId="0" applyFont="1" applyBorder="1"/>
    <xf numFmtId="0" fontId="28" fillId="5" borderId="29" xfId="4" applyNumberFormat="1" applyFont="1" applyFill="1" applyBorder="1" applyAlignment="1">
      <alignment horizontal="center"/>
    </xf>
    <xf numFmtId="174" fontId="27" fillId="5" borderId="30" xfId="3" applyNumberFormat="1" applyFont="1" applyFill="1" applyBorder="1"/>
    <xf numFmtId="172" fontId="28" fillId="5" borderId="29" xfId="2" applyNumberFormat="1" applyFont="1" applyFill="1" applyBorder="1" applyAlignment="1">
      <alignment horizontal="center"/>
    </xf>
    <xf numFmtId="174" fontId="28" fillId="5" borderId="30" xfId="3" applyNumberFormat="1" applyFont="1" applyFill="1" applyBorder="1" applyAlignment="1">
      <alignment horizontal="center"/>
    </xf>
    <xf numFmtId="0" fontId="28" fillId="0" borderId="31" xfId="0" applyNumberFormat="1" applyFont="1" applyFill="1" applyBorder="1" applyAlignment="1">
      <alignment horizontal="center"/>
    </xf>
    <xf numFmtId="0" fontId="28" fillId="0" borderId="29" xfId="0" applyNumberFormat="1" applyFont="1" applyFill="1" applyBorder="1" applyAlignment="1">
      <alignment horizontal="center"/>
    </xf>
    <xf numFmtId="174" fontId="27" fillId="0" borderId="30" xfId="3" applyNumberFormat="1" applyFont="1" applyBorder="1"/>
    <xf numFmtId="172" fontId="28" fillId="5" borderId="10" xfId="2" applyNumberFormat="1" applyFont="1" applyFill="1" applyBorder="1" applyAlignment="1">
      <alignment horizontal="center"/>
    </xf>
    <xf numFmtId="0" fontId="25" fillId="7" borderId="0" xfId="0" applyFont="1" applyFill="1"/>
    <xf numFmtId="164" fontId="48" fillId="8" borderId="3" xfId="0" applyNumberFormat="1" applyFont="1" applyFill="1" applyBorder="1" applyAlignment="1">
      <alignment horizontal="center" vertical="center"/>
    </xf>
    <xf numFmtId="174" fontId="49" fillId="8" borderId="32" xfId="3" applyNumberFormat="1" applyFont="1" applyFill="1" applyBorder="1"/>
    <xf numFmtId="172" fontId="3" fillId="8" borderId="10" xfId="2" applyNumberFormat="1" applyFont="1" applyFill="1" applyBorder="1" applyAlignment="1">
      <alignment horizontal="center"/>
    </xf>
    <xf numFmtId="174" fontId="30" fillId="8" borderId="30" xfId="3" applyNumberFormat="1" applyFont="1" applyFill="1" applyBorder="1"/>
    <xf numFmtId="172" fontId="31" fillId="8" borderId="10" xfId="2" applyNumberFormat="1" applyFont="1" applyFill="1" applyBorder="1" applyAlignment="1">
      <alignment horizontal="center"/>
    </xf>
    <xf numFmtId="174" fontId="26" fillId="8" borderId="30" xfId="3" applyNumberFormat="1" applyFont="1" applyFill="1" applyBorder="1"/>
    <xf numFmtId="0" fontId="25" fillId="9" borderId="0" xfId="0" applyFont="1" applyFill="1"/>
    <xf numFmtId="164" fontId="3" fillId="6" borderId="31" xfId="0" applyNumberFormat="1" applyFont="1" applyFill="1" applyBorder="1" applyAlignment="1">
      <alignment horizontal="center"/>
    </xf>
    <xf numFmtId="174" fontId="3" fillId="6" borderId="33" xfId="3" applyNumberFormat="1" applyFont="1" applyFill="1" applyBorder="1"/>
    <xf numFmtId="172" fontId="3" fillId="6" borderId="29" xfId="2" applyNumberFormat="1" applyFont="1" applyFill="1" applyBorder="1" applyAlignment="1">
      <alignment horizontal="center"/>
    </xf>
    <xf numFmtId="174" fontId="30" fillId="6" borderId="30" xfId="3" applyNumberFormat="1" applyFont="1" applyFill="1" applyBorder="1"/>
    <xf numFmtId="172" fontId="31" fillId="6" borderId="29" xfId="2" applyNumberFormat="1" applyFont="1" applyFill="1" applyBorder="1" applyAlignment="1">
      <alignment horizontal="center"/>
    </xf>
    <xf numFmtId="174" fontId="26" fillId="6" borderId="30" xfId="3" applyNumberFormat="1" applyFont="1" applyFill="1" applyBorder="1"/>
    <xf numFmtId="0" fontId="25" fillId="10" borderId="0" xfId="0" applyFont="1" applyFill="1"/>
    <xf numFmtId="164" fontId="3" fillId="10" borderId="31" xfId="0" applyNumberFormat="1" applyFont="1" applyFill="1" applyBorder="1" applyAlignment="1">
      <alignment horizontal="center"/>
    </xf>
    <xf numFmtId="174" fontId="3" fillId="10" borderId="34" xfId="3" applyNumberFormat="1" applyFont="1" applyFill="1" applyBorder="1"/>
    <xf numFmtId="172" fontId="3" fillId="10" borderId="29" xfId="2" applyNumberFormat="1" applyFont="1" applyFill="1" applyBorder="1" applyAlignment="1">
      <alignment horizontal="center"/>
    </xf>
    <xf numFmtId="174" fontId="30" fillId="10" borderId="30" xfId="3" applyNumberFormat="1" applyFont="1" applyFill="1" applyBorder="1"/>
    <xf numFmtId="172" fontId="31" fillId="10" borderId="29" xfId="2" applyNumberFormat="1" applyFont="1" applyFill="1" applyBorder="1" applyAlignment="1">
      <alignment horizontal="center"/>
    </xf>
    <xf numFmtId="174" fontId="26" fillId="10" borderId="30" xfId="3" applyNumberFormat="1" applyFont="1" applyFill="1" applyBorder="1"/>
    <xf numFmtId="0" fontId="25" fillId="11" borderId="0" xfId="0" applyFont="1" applyFill="1"/>
    <xf numFmtId="164" fontId="3" fillId="11" borderId="31" xfId="0" applyNumberFormat="1" applyFont="1" applyFill="1" applyBorder="1" applyAlignment="1">
      <alignment horizontal="center"/>
    </xf>
    <xf numFmtId="174" fontId="3" fillId="11" borderId="13" xfId="3" applyNumberFormat="1" applyFont="1" applyFill="1" applyBorder="1"/>
    <xf numFmtId="172" fontId="3" fillId="11" borderId="29" xfId="2" applyNumberFormat="1" applyFont="1" applyFill="1" applyBorder="1" applyAlignment="1">
      <alignment horizontal="center"/>
    </xf>
    <xf numFmtId="174" fontId="30" fillId="11" borderId="30" xfId="3" applyNumberFormat="1" applyFont="1" applyFill="1" applyBorder="1"/>
    <xf numFmtId="172" fontId="31" fillId="11" borderId="29" xfId="2" applyNumberFormat="1" applyFont="1" applyFill="1" applyBorder="1" applyAlignment="1">
      <alignment horizontal="center"/>
    </xf>
    <xf numFmtId="174" fontId="26" fillId="11" borderId="30" xfId="3" applyNumberFormat="1" applyFont="1" applyFill="1" applyBorder="1"/>
    <xf numFmtId="0" fontId="25" fillId="12" borderId="0" xfId="0" applyFont="1" applyFill="1"/>
    <xf numFmtId="164" fontId="3" fillId="12" borderId="31" xfId="0" applyNumberFormat="1" applyFont="1" applyFill="1" applyBorder="1" applyAlignment="1">
      <alignment horizontal="center"/>
    </xf>
    <xf numFmtId="174" fontId="3" fillId="12" borderId="33" xfId="3" applyNumberFormat="1" applyFont="1" applyFill="1" applyBorder="1"/>
    <xf numFmtId="172" fontId="3" fillId="12" borderId="29" xfId="2" applyNumberFormat="1" applyFont="1" applyFill="1" applyBorder="1" applyAlignment="1">
      <alignment horizontal="center"/>
    </xf>
    <xf numFmtId="174" fontId="30" fillId="12" borderId="30" xfId="3" applyNumberFormat="1" applyFont="1" applyFill="1" applyBorder="1"/>
    <xf numFmtId="172" fontId="31" fillId="12" borderId="29" xfId="2" applyNumberFormat="1" applyFont="1" applyFill="1" applyBorder="1" applyAlignment="1">
      <alignment horizontal="center"/>
    </xf>
    <xf numFmtId="174" fontId="26" fillId="12" borderId="30" xfId="3" applyNumberFormat="1" applyFont="1" applyFill="1" applyBorder="1"/>
    <xf numFmtId="0" fontId="25" fillId="13" borderId="0" xfId="0" applyFont="1" applyFill="1"/>
    <xf numFmtId="164" fontId="3" fillId="13" borderId="31" xfId="0" applyNumberFormat="1" applyFont="1" applyFill="1" applyBorder="1" applyAlignment="1">
      <alignment horizontal="center"/>
    </xf>
    <xf numFmtId="174" fontId="3" fillId="13" borderId="33" xfId="3" applyNumberFormat="1" applyFont="1" applyFill="1" applyBorder="1"/>
    <xf numFmtId="172" fontId="3" fillId="13" borderId="29" xfId="2" applyNumberFormat="1" applyFont="1" applyFill="1" applyBorder="1" applyAlignment="1">
      <alignment horizontal="center"/>
    </xf>
    <xf numFmtId="174" fontId="30" fillId="13" borderId="30" xfId="3" applyNumberFormat="1" applyFont="1" applyFill="1" applyBorder="1"/>
    <xf numFmtId="172" fontId="31" fillId="13" borderId="29" xfId="2" applyNumberFormat="1" applyFont="1" applyFill="1" applyBorder="1" applyAlignment="1">
      <alignment horizontal="center"/>
    </xf>
    <xf numFmtId="174" fontId="26" fillId="13" borderId="30" xfId="3" applyNumberFormat="1" applyFont="1" applyFill="1" applyBorder="1"/>
    <xf numFmtId="164" fontId="3" fillId="14" borderId="31" xfId="0" applyNumberFormat="1" applyFont="1" applyFill="1" applyBorder="1" applyAlignment="1">
      <alignment horizontal="center"/>
    </xf>
    <xf numFmtId="174" fontId="3" fillId="15" borderId="30" xfId="3" applyNumberFormat="1" applyFont="1" applyFill="1" applyBorder="1"/>
    <xf numFmtId="172" fontId="3" fillId="5" borderId="29" xfId="2" applyNumberFormat="1" applyFont="1" applyFill="1" applyBorder="1" applyAlignment="1">
      <alignment horizontal="center"/>
    </xf>
    <xf numFmtId="174" fontId="30" fillId="5" borderId="30" xfId="3" applyNumberFormat="1" applyFont="1" applyFill="1" applyBorder="1"/>
    <xf numFmtId="172" fontId="31" fillId="5" borderId="29" xfId="2" applyNumberFormat="1" applyFont="1" applyFill="1" applyBorder="1" applyAlignment="1">
      <alignment horizontal="center"/>
    </xf>
    <xf numFmtId="174" fontId="26" fillId="5" borderId="30" xfId="3" applyNumberFormat="1" applyFont="1" applyFill="1" applyBorder="1"/>
    <xf numFmtId="0" fontId="25" fillId="16" borderId="0" xfId="0" applyFont="1" applyFill="1"/>
    <xf numFmtId="164" fontId="3" fillId="16" borderId="31" xfId="0" applyNumberFormat="1" applyFont="1" applyFill="1" applyBorder="1" applyAlignment="1">
      <alignment horizontal="center"/>
    </xf>
    <xf numFmtId="174" fontId="3" fillId="16" borderId="30" xfId="3" applyNumberFormat="1" applyFont="1" applyFill="1" applyBorder="1"/>
    <xf numFmtId="172" fontId="3" fillId="16" borderId="29" xfId="2" applyNumberFormat="1" applyFont="1" applyFill="1" applyBorder="1" applyAlignment="1">
      <alignment horizontal="center"/>
    </xf>
    <xf numFmtId="174" fontId="30" fillId="16" borderId="30" xfId="3" applyNumberFormat="1" applyFont="1" applyFill="1" applyBorder="1"/>
    <xf numFmtId="172" fontId="31" fillId="16" borderId="29" xfId="2" applyNumberFormat="1" applyFont="1" applyFill="1" applyBorder="1" applyAlignment="1">
      <alignment horizontal="center"/>
    </xf>
    <xf numFmtId="174" fontId="26" fillId="16" borderId="30" xfId="3" applyNumberFormat="1" applyFont="1" applyFill="1" applyBorder="1"/>
    <xf numFmtId="174" fontId="3" fillId="10" borderId="30" xfId="3" applyNumberFormat="1" applyFont="1" applyFill="1" applyBorder="1"/>
    <xf numFmtId="0" fontId="25" fillId="17" borderId="0" xfId="0" applyFont="1" applyFill="1"/>
    <xf numFmtId="164" fontId="3" fillId="17" borderId="31" xfId="0" applyNumberFormat="1" applyFont="1" applyFill="1" applyBorder="1" applyAlignment="1">
      <alignment horizontal="center"/>
    </xf>
    <xf numFmtId="174" fontId="3" fillId="17" borderId="30" xfId="3" applyNumberFormat="1" applyFont="1" applyFill="1" applyBorder="1"/>
    <xf numFmtId="172" fontId="3" fillId="17" borderId="35" xfId="2" applyNumberFormat="1" applyFont="1" applyFill="1" applyBorder="1" applyAlignment="1">
      <alignment horizontal="center"/>
    </xf>
    <xf numFmtId="174" fontId="30" fillId="17" borderId="33" xfId="3" applyNumberFormat="1" applyFont="1" applyFill="1" applyBorder="1"/>
    <xf numFmtId="172" fontId="31" fillId="17" borderId="36" xfId="2" applyNumberFormat="1" applyFont="1" applyFill="1" applyBorder="1" applyAlignment="1">
      <alignment horizontal="center"/>
    </xf>
    <xf numFmtId="174" fontId="26" fillId="17" borderId="37" xfId="3" applyNumberFormat="1" applyFont="1" applyFill="1" applyBorder="1"/>
    <xf numFmtId="0" fontId="25" fillId="5" borderId="0" xfId="0" applyFont="1" applyFill="1" applyAlignment="1">
      <alignment wrapText="1"/>
    </xf>
    <xf numFmtId="0" fontId="25" fillId="2" borderId="0" xfId="0" applyFont="1" applyAlignment="1">
      <alignment wrapText="1"/>
    </xf>
    <xf numFmtId="164" fontId="3" fillId="18" borderId="31" xfId="0" applyNumberFormat="1" applyFont="1" applyFill="1" applyBorder="1" applyAlignment="1">
      <alignment horizontal="center"/>
    </xf>
    <xf numFmtId="174" fontId="3" fillId="18" borderId="30" xfId="3" applyNumberFormat="1" applyFont="1" applyFill="1" applyBorder="1"/>
    <xf numFmtId="172" fontId="3" fillId="18" borderId="36" xfId="2" applyNumberFormat="1" applyFont="1" applyFill="1" applyBorder="1" applyAlignment="1">
      <alignment horizontal="center"/>
    </xf>
    <xf numFmtId="174" fontId="30" fillId="18" borderId="37" xfId="3" applyNumberFormat="1" applyFont="1" applyFill="1" applyBorder="1"/>
    <xf numFmtId="172" fontId="31" fillId="5" borderId="0" xfId="2" applyNumberFormat="1" applyFont="1" applyFill="1" applyBorder="1" applyAlignment="1">
      <alignment horizontal="center"/>
    </xf>
    <xf numFmtId="174" fontId="26" fillId="5" borderId="0" xfId="3" applyNumberFormat="1" applyFont="1" applyFill="1" applyBorder="1"/>
    <xf numFmtId="164" fontId="3" fillId="19" borderId="38" xfId="0" applyNumberFormat="1" applyFont="1" applyFill="1" applyBorder="1" applyAlignment="1">
      <alignment horizontal="center"/>
    </xf>
    <xf numFmtId="174" fontId="3" fillId="19" borderId="37" xfId="3" applyNumberFormat="1" applyFont="1" applyFill="1" applyBorder="1"/>
    <xf numFmtId="172" fontId="3" fillId="5" borderId="0" xfId="2" applyNumberFormat="1" applyFont="1" applyFill="1" applyBorder="1" applyAlignment="1">
      <alignment horizontal="center"/>
    </xf>
    <xf numFmtId="0" fontId="25" fillId="2" borderId="18" xfId="0" applyFont="1" applyBorder="1"/>
    <xf numFmtId="0" fontId="30" fillId="5" borderId="29" xfId="0" applyFont="1" applyFill="1" applyBorder="1"/>
    <xf numFmtId="174" fontId="30" fillId="5" borderId="16" xfId="3" applyNumberFormat="1" applyFont="1" applyFill="1" applyBorder="1"/>
    <xf numFmtId="0" fontId="26" fillId="5" borderId="29" xfId="0" applyFont="1" applyFill="1" applyBorder="1"/>
    <xf numFmtId="0" fontId="30" fillId="5" borderId="36" xfId="0" applyFont="1" applyFill="1" applyBorder="1"/>
    <xf numFmtId="174" fontId="30" fillId="5" borderId="40" xfId="3" applyNumberFormat="1" applyFont="1" applyFill="1" applyBorder="1"/>
    <xf numFmtId="174" fontId="30" fillId="5" borderId="37" xfId="3" applyNumberFormat="1" applyFont="1" applyFill="1" applyBorder="1"/>
    <xf numFmtId="0" fontId="26" fillId="5" borderId="36" xfId="0" applyFont="1" applyFill="1" applyBorder="1"/>
    <xf numFmtId="174" fontId="26" fillId="5" borderId="37" xfId="3" applyNumberFormat="1" applyFont="1" applyFill="1" applyBorder="1"/>
    <xf numFmtId="0" fontId="25" fillId="2" borderId="1" xfId="0" applyNumberFormat="1" applyFont="1" applyBorder="1"/>
    <xf numFmtId="0" fontId="30" fillId="5" borderId="41" xfId="0" applyNumberFormat="1" applyFont="1" applyFill="1" applyBorder="1" applyAlignment="1">
      <alignment horizontal="center"/>
    </xf>
    <xf numFmtId="0" fontId="27" fillId="5" borderId="42" xfId="0" applyNumberFormat="1" applyFont="1" applyFill="1" applyBorder="1" applyAlignment="1">
      <alignment horizontal="center"/>
    </xf>
    <xf numFmtId="0" fontId="30" fillId="5" borderId="38" xfId="0" applyNumberFormat="1" applyFont="1" applyFill="1" applyBorder="1"/>
    <xf numFmtId="6" fontId="30" fillId="5" borderId="43" xfId="0" applyNumberFormat="1" applyFont="1" applyFill="1" applyBorder="1"/>
    <xf numFmtId="6" fontId="27" fillId="5" borderId="37" xfId="0" applyNumberFormat="1" applyFont="1" applyFill="1" applyBorder="1"/>
    <xf numFmtId="0" fontId="27" fillId="2" borderId="0" xfId="0" applyFont="1" applyBorder="1"/>
    <xf numFmtId="0" fontId="23" fillId="2" borderId="0" xfId="0" applyFont="1" applyBorder="1"/>
    <xf numFmtId="44" fontId="25" fillId="2" borderId="0" xfId="3" applyFont="1" applyFill="1" applyBorder="1"/>
    <xf numFmtId="0" fontId="25" fillId="0" borderId="9" xfId="0" applyFont="1" applyFill="1" applyBorder="1" applyAlignment="1">
      <alignment horizontal="center" vertical="top"/>
    </xf>
    <xf numFmtId="0" fontId="25" fillId="0" borderId="19" xfId="0" applyFont="1" applyFill="1" applyBorder="1" applyAlignment="1">
      <alignment horizontal="center" vertical="top"/>
    </xf>
    <xf numFmtId="0" fontId="25" fillId="0" borderId="20" xfId="0" applyFont="1" applyFill="1" applyBorder="1" applyAlignment="1">
      <alignment horizontal="center" vertical="top"/>
    </xf>
    <xf numFmtId="0" fontId="25" fillId="0" borderId="7" xfId="0" applyFont="1" applyFill="1" applyBorder="1" applyAlignment="1">
      <alignment horizontal="center" vertical="top"/>
    </xf>
    <xf numFmtId="0" fontId="25" fillId="5" borderId="0" xfId="0" applyFont="1" applyFill="1" applyBorder="1" applyAlignment="1"/>
    <xf numFmtId="0" fontId="30" fillId="5" borderId="0" xfId="0" applyFont="1" applyFill="1" applyBorder="1" applyAlignment="1"/>
    <xf numFmtId="6" fontId="50" fillId="5" borderId="0" xfId="0" applyNumberFormat="1" applyFont="1" applyFill="1" applyAlignment="1">
      <alignment horizontal="center" vertical="center" wrapText="1"/>
    </xf>
    <xf numFmtId="0" fontId="51" fillId="5" borderId="0" xfId="0" applyNumberFormat="1" applyFont="1" applyFill="1" applyAlignment="1">
      <alignment horizontal="left" wrapText="1"/>
    </xf>
    <xf numFmtId="0" fontId="0" fillId="5" borderId="0" xfId="0" applyNumberFormat="1" applyFill="1"/>
    <xf numFmtId="0" fontId="3" fillId="5" borderId="0" xfId="0" applyFont="1" applyFill="1"/>
    <xf numFmtId="0" fontId="3" fillId="2" borderId="0" xfId="0" applyFont="1"/>
    <xf numFmtId="0" fontId="31" fillId="2" borderId="0" xfId="0" applyFont="1"/>
    <xf numFmtId="0" fontId="52" fillId="5" borderId="10" xfId="0" applyNumberFormat="1" applyFont="1" applyFill="1" applyBorder="1"/>
    <xf numFmtId="0" fontId="52" fillId="5" borderId="9" xfId="0" applyNumberFormat="1" applyFont="1" applyFill="1" applyBorder="1"/>
    <xf numFmtId="0" fontId="52" fillId="5" borderId="39" xfId="0" applyNumberFormat="1" applyFont="1" applyFill="1" applyBorder="1"/>
    <xf numFmtId="0" fontId="53" fillId="5" borderId="10" xfId="0" applyNumberFormat="1" applyFont="1" applyFill="1" applyBorder="1"/>
    <xf numFmtId="0" fontId="53" fillId="5" borderId="39" xfId="0" applyNumberFormat="1" applyFont="1" applyFill="1" applyBorder="1"/>
    <xf numFmtId="174" fontId="27" fillId="0" borderId="16" xfId="3" applyNumberFormat="1" applyFont="1" applyFill="1" applyBorder="1"/>
    <xf numFmtId="174" fontId="26" fillId="0" borderId="5" xfId="3" applyNumberFormat="1" applyFont="1" applyFill="1" applyBorder="1" applyAlignment="1">
      <alignment horizontal="center"/>
    </xf>
    <xf numFmtId="174" fontId="26" fillId="0" borderId="5" xfId="3" applyNumberFormat="1" applyFont="1" applyFill="1" applyBorder="1"/>
    <xf numFmtId="0" fontId="25" fillId="0" borderId="16" xfId="0" applyNumberFormat="1" applyFont="1" applyFill="1" applyBorder="1" applyAlignment="1">
      <alignment vertical="top"/>
    </xf>
    <xf numFmtId="0" fontId="25" fillId="0" borderId="5" xfId="0" applyNumberFormat="1" applyFont="1" applyFill="1" applyBorder="1" applyAlignment="1">
      <alignment horizontal="center" vertical="top"/>
    </xf>
    <xf numFmtId="0" fontId="25" fillId="0" borderId="16" xfId="0" applyNumberFormat="1" applyFont="1" applyFill="1" applyBorder="1" applyAlignment="1"/>
    <xf numFmtId="0" fontId="25" fillId="0" borderId="16" xfId="0" applyNumberFormat="1" applyFont="1" applyFill="1" applyBorder="1" applyAlignment="1">
      <alignment horizontal="center" vertical="top"/>
    </xf>
    <xf numFmtId="0" fontId="25" fillId="0" borderId="9" xfId="0" applyNumberFormat="1" applyFont="1" applyFill="1" applyBorder="1" applyAlignment="1">
      <alignment horizontal="center" vertical="top"/>
    </xf>
    <xf numFmtId="0" fontId="25" fillId="0" borderId="7" xfId="0" applyNumberFormat="1" applyFont="1" applyFill="1" applyBorder="1" applyAlignment="1">
      <alignment horizontal="center" vertical="top"/>
    </xf>
    <xf numFmtId="0" fontId="30" fillId="2" borderId="3" xfId="0" applyFont="1" applyBorder="1" applyAlignment="1">
      <alignment horizontal="center" vertical="top" wrapText="1"/>
    </xf>
    <xf numFmtId="0" fontId="30" fillId="2" borderId="13" xfId="0" applyFont="1" applyBorder="1" applyAlignment="1">
      <alignment horizontal="center" vertical="top" wrapText="1"/>
    </xf>
    <xf numFmtId="174" fontId="26" fillId="10" borderId="37" xfId="3" applyNumberFormat="1" applyFont="1" applyFill="1" applyBorder="1"/>
    <xf numFmtId="0" fontId="55" fillId="6" borderId="44" xfId="6" applyFont="1" applyFill="1" applyBorder="1" applyAlignment="1">
      <alignment horizontal="center" vertical="center" wrapText="1"/>
    </xf>
    <xf numFmtId="0" fontId="30" fillId="5" borderId="42" xfId="0" applyNumberFormat="1" applyFont="1" applyFill="1" applyBorder="1" applyAlignment="1">
      <alignment horizontal="center"/>
    </xf>
    <xf numFmtId="6" fontId="30" fillId="5" borderId="37" xfId="0" applyNumberFormat="1" applyFont="1" applyFill="1" applyBorder="1"/>
    <xf numFmtId="0" fontId="27" fillId="5" borderId="38" xfId="0" applyNumberFormat="1" applyFont="1" applyFill="1" applyBorder="1"/>
    <xf numFmtId="0" fontId="30" fillId="5" borderId="0" xfId="0" applyFont="1" applyFill="1" applyBorder="1"/>
    <xf numFmtId="0" fontId="26" fillId="5" borderId="0" xfId="0" applyFont="1" applyFill="1" applyBorder="1"/>
    <xf numFmtId="0" fontId="43" fillId="5" borderId="0" xfId="0" applyFont="1" applyFill="1" applyAlignment="1"/>
    <xf numFmtId="0" fontId="28" fillId="5" borderId="10" xfId="4" applyNumberFormat="1" applyFont="1" applyFill="1" applyBorder="1" applyAlignment="1">
      <alignment horizontal="center"/>
    </xf>
    <xf numFmtId="174" fontId="27" fillId="5" borderId="39" xfId="3" applyNumberFormat="1" applyFont="1" applyFill="1" applyBorder="1"/>
    <xf numFmtId="0" fontId="27" fillId="6" borderId="21" xfId="0" applyFont="1" applyFill="1" applyBorder="1" applyAlignment="1">
      <alignment horizontal="center"/>
    </xf>
    <xf numFmtId="0" fontId="55" fillId="6" borderId="21" xfId="6" applyFont="1" applyFill="1" applyBorder="1" applyAlignment="1">
      <alignment horizontal="center" vertical="center" wrapText="1"/>
    </xf>
    <xf numFmtId="172" fontId="3" fillId="17" borderId="36" xfId="2" applyNumberFormat="1" applyFont="1" applyFill="1" applyBorder="1" applyAlignment="1">
      <alignment horizontal="center"/>
    </xf>
    <xf numFmtId="174" fontId="30" fillId="17" borderId="37" xfId="3" applyNumberFormat="1" applyFont="1" applyFill="1" applyBorder="1"/>
    <xf numFmtId="0" fontId="43" fillId="5" borderId="0" xfId="0" applyFont="1" applyFill="1" applyBorder="1" applyAlignment="1">
      <alignment vertical="top" wrapText="1"/>
    </xf>
    <xf numFmtId="0" fontId="0" fillId="5" borderId="0" xfId="0" applyFill="1" applyBorder="1" applyAlignment="1">
      <alignment vertical="top" wrapText="1"/>
    </xf>
    <xf numFmtId="0" fontId="0" fillId="5" borderId="0" xfId="0" applyFill="1" applyBorder="1" applyAlignment="1">
      <alignment wrapText="1"/>
    </xf>
    <xf numFmtId="4" fontId="17" fillId="0" borderId="0" xfId="0" applyNumberFormat="1" applyFont="1" applyFill="1"/>
    <xf numFmtId="2" fontId="7" fillId="2" borderId="0" xfId="0" applyNumberFormat="1" applyFont="1"/>
    <xf numFmtId="10" fontId="17" fillId="0" borderId="0" xfId="0" applyNumberFormat="1" applyFont="1" applyFill="1"/>
    <xf numFmtId="0" fontId="7" fillId="0" borderId="11" xfId="0" applyFont="1" applyFill="1" applyBorder="1" applyAlignment="1">
      <alignment horizontal="center"/>
    </xf>
    <xf numFmtId="0" fontId="30" fillId="5" borderId="0" xfId="0" applyFont="1" applyFill="1" applyAlignment="1">
      <alignment horizontal="left" indent="1"/>
    </xf>
    <xf numFmtId="0" fontId="0" fillId="5" borderId="0" xfId="0" applyFill="1" applyBorder="1" applyAlignment="1">
      <alignment horizontal="left" wrapText="1" indent="1"/>
    </xf>
    <xf numFmtId="0" fontId="30" fillId="5" borderId="0" xfId="0" applyFont="1" applyFill="1" applyAlignment="1">
      <alignment horizontal="left" indent="3"/>
    </xf>
    <xf numFmtId="0" fontId="0" fillId="5" borderId="0" xfId="0" applyFill="1" applyBorder="1" applyAlignment="1">
      <alignment horizontal="left" vertical="top" wrapText="1" indent="1"/>
    </xf>
    <xf numFmtId="0" fontId="0" fillId="2" borderId="0" xfId="0" applyNumberFormat="1" applyAlignment="1">
      <alignment horizontal="left" indent="1"/>
    </xf>
    <xf numFmtId="0" fontId="54" fillId="0" borderId="47" xfId="6" applyFont="1" applyBorder="1" applyAlignment="1">
      <alignment horizontal="center"/>
    </xf>
    <xf numFmtId="0" fontId="54" fillId="0" borderId="42" xfId="6" applyFont="1" applyBorder="1" applyAlignment="1">
      <alignment horizontal="center" vertical="center"/>
    </xf>
    <xf numFmtId="0" fontId="47" fillId="2" borderId="3" xfId="0" applyFont="1" applyBorder="1" applyAlignment="1">
      <alignment horizontal="right"/>
    </xf>
    <xf numFmtId="0" fontId="38" fillId="2" borderId="13" xfId="0" applyFont="1" applyBorder="1" applyAlignment="1">
      <alignment horizontal="right"/>
    </xf>
    <xf numFmtId="174" fontId="28" fillId="5" borderId="39" xfId="3" applyNumberFormat="1" applyFont="1" applyFill="1" applyBorder="1" applyAlignment="1">
      <alignment horizontal="center"/>
    </xf>
    <xf numFmtId="0" fontId="52" fillId="6" borderId="21" xfId="6" applyFont="1" applyFill="1" applyBorder="1" applyAlignment="1">
      <alignment horizontal="center" vertical="center" wrapText="1"/>
    </xf>
    <xf numFmtId="172" fontId="3" fillId="8" borderId="29" xfId="7" applyNumberFormat="1" applyFont="1" applyFill="1" applyBorder="1" applyAlignment="1">
      <alignment horizontal="center"/>
    </xf>
    <xf numFmtId="172" fontId="31" fillId="8" borderId="29" xfId="2" applyNumberFormat="1" applyFont="1" applyFill="1" applyBorder="1" applyAlignment="1">
      <alignment horizontal="center"/>
    </xf>
    <xf numFmtId="172" fontId="3" fillId="6" borderId="10" xfId="7" applyNumberFormat="1" applyFont="1" applyFill="1" applyBorder="1" applyAlignment="1">
      <alignment horizontal="center"/>
    </xf>
    <xf numFmtId="172" fontId="3" fillId="10" borderId="29" xfId="7" applyNumberFormat="1" applyFont="1" applyFill="1" applyBorder="1" applyAlignment="1">
      <alignment horizontal="center"/>
    </xf>
    <xf numFmtId="172" fontId="3" fillId="11" borderId="29" xfId="7" applyNumberFormat="1" applyFont="1" applyFill="1" applyBorder="1" applyAlignment="1">
      <alignment horizontal="center"/>
    </xf>
    <xf numFmtId="172" fontId="3" fillId="12" borderId="29" xfId="7" applyNumberFormat="1" applyFont="1" applyFill="1" applyBorder="1" applyAlignment="1">
      <alignment horizontal="center"/>
    </xf>
    <xf numFmtId="172" fontId="3" fillId="13" borderId="29" xfId="7" applyNumberFormat="1" applyFont="1" applyFill="1" applyBorder="1" applyAlignment="1">
      <alignment horizontal="center"/>
    </xf>
    <xf numFmtId="172" fontId="3" fillId="14" borderId="29" xfId="7" applyNumberFormat="1" applyFont="1" applyFill="1" applyBorder="1" applyAlignment="1">
      <alignment horizontal="center"/>
    </xf>
    <xf numFmtId="172" fontId="3" fillId="16" borderId="29" xfId="7" applyNumberFormat="1" applyFont="1" applyFill="1" applyBorder="1" applyAlignment="1">
      <alignment horizontal="center"/>
    </xf>
    <xf numFmtId="172" fontId="31" fillId="10" borderId="36" xfId="2" applyNumberFormat="1" applyFont="1" applyFill="1" applyBorder="1" applyAlignment="1">
      <alignment horizontal="center"/>
    </xf>
    <xf numFmtId="172" fontId="3" fillId="17" borderId="29" xfId="7" applyNumberFormat="1" applyFont="1" applyFill="1" applyBorder="1" applyAlignment="1">
      <alignment horizontal="center"/>
    </xf>
    <xf numFmtId="172" fontId="3" fillId="18" borderId="29" xfId="7" applyNumberFormat="1" applyFont="1" applyFill="1" applyBorder="1" applyAlignment="1">
      <alignment horizontal="center"/>
    </xf>
    <xf numFmtId="172" fontId="3" fillId="19" borderId="36" xfId="7" applyNumberFormat="1" applyFont="1" applyFill="1" applyBorder="1" applyAlignment="1">
      <alignment horizontal="center"/>
    </xf>
    <xf numFmtId="0" fontId="57" fillId="0" borderId="25" xfId="6" applyFont="1" applyBorder="1" applyAlignment="1">
      <alignment horizontal="center"/>
    </xf>
    <xf numFmtId="0" fontId="57" fillId="0" borderId="26" xfId="6" applyFont="1" applyBorder="1" applyAlignment="1">
      <alignment horizontal="center" vertical="center"/>
    </xf>
    <xf numFmtId="0" fontId="27" fillId="6" borderId="22" xfId="0" applyFont="1" applyFill="1" applyBorder="1" applyAlignment="1">
      <alignment horizontal="center"/>
    </xf>
    <xf numFmtId="0" fontId="30" fillId="5" borderId="3" xfId="4" applyFont="1" applyFill="1" applyBorder="1" applyAlignment="1">
      <alignment horizontal="center" vertical="top" wrapText="1"/>
    </xf>
    <xf numFmtId="0" fontId="30" fillId="5" borderId="13" xfId="4" applyFont="1" applyFill="1" applyBorder="1" applyAlignment="1">
      <alignment horizontal="center" vertical="top" wrapText="1"/>
    </xf>
    <xf numFmtId="0" fontId="46" fillId="2" borderId="27" xfId="0" applyFont="1" applyBorder="1" applyAlignment="1">
      <alignment horizontal="right"/>
    </xf>
    <xf numFmtId="0" fontId="25" fillId="2" borderId="28" xfId="0" applyFont="1" applyBorder="1" applyAlignment="1">
      <alignment horizontal="right"/>
    </xf>
    <xf numFmtId="0" fontId="52" fillId="6" borderId="22" xfId="6" applyFont="1" applyFill="1" applyBorder="1" applyAlignment="1">
      <alignment horizontal="center" vertical="center" wrapText="1"/>
    </xf>
    <xf numFmtId="0" fontId="10" fillId="2" borderId="0" xfId="0" applyNumberFormat="1" applyFont="1" applyAlignment="1">
      <alignment horizontal="centerContinuous"/>
    </xf>
    <xf numFmtId="0" fontId="7" fillId="2" borderId="0" xfId="0" applyFont="1" applyAlignment="1">
      <alignment horizontal="center"/>
    </xf>
    <xf numFmtId="0" fontId="7" fillId="2" borderId="16" xfId="0" applyFont="1" applyBorder="1" applyAlignment="1">
      <alignment horizontal="center"/>
    </xf>
    <xf numFmtId="0" fontId="7" fillId="2" borderId="19" xfId="0" applyFont="1" applyBorder="1" applyAlignment="1">
      <alignment horizontal="center"/>
    </xf>
    <xf numFmtId="0" fontId="7" fillId="2" borderId="20" xfId="0" applyFont="1" applyBorder="1" applyAlignment="1">
      <alignment horizontal="center"/>
    </xf>
    <xf numFmtId="0" fontId="27" fillId="5" borderId="5" xfId="0" applyNumberFormat="1" applyFont="1" applyFill="1" applyBorder="1" applyAlignment="1">
      <alignment wrapText="1"/>
    </xf>
    <xf numFmtId="0" fontId="40" fillId="2" borderId="5" xfId="0" applyNumberFormat="1" applyFont="1" applyBorder="1" applyAlignment="1">
      <alignment wrapText="1"/>
    </xf>
    <xf numFmtId="0" fontId="31" fillId="0" borderId="21" xfId="0" applyFont="1" applyFill="1" applyBorder="1" applyAlignment="1">
      <alignment wrapText="1"/>
    </xf>
    <xf numFmtId="0" fontId="31" fillId="0" borderId="22" xfId="0" applyNumberFormat="1" applyFont="1" applyFill="1" applyBorder="1" applyAlignment="1">
      <alignment wrapText="1"/>
    </xf>
    <xf numFmtId="0" fontId="31" fillId="0" borderId="23" xfId="0" applyNumberFormat="1" applyFont="1" applyFill="1" applyBorder="1" applyAlignment="1">
      <alignment wrapText="1"/>
    </xf>
    <xf numFmtId="0" fontId="35" fillId="2" borderId="0" xfId="0" applyNumberFormat="1" applyFont="1" applyBorder="1" applyAlignment="1">
      <alignment vertical="top" wrapText="1"/>
    </xf>
    <xf numFmtId="0" fontId="0" fillId="2" borderId="0" xfId="0" applyNumberFormat="1" applyBorder="1" applyAlignment="1">
      <alignment wrapText="1"/>
    </xf>
    <xf numFmtId="0" fontId="7" fillId="2" borderId="0" xfId="0" applyNumberFormat="1" applyFont="1" applyBorder="1" applyAlignment="1">
      <alignment wrapText="1"/>
    </xf>
    <xf numFmtId="0" fontId="43" fillId="5" borderId="0" xfId="0" applyFont="1" applyFill="1" applyBorder="1" applyAlignment="1">
      <alignment horizontal="left" vertical="center" wrapText="1"/>
    </xf>
    <xf numFmtId="0" fontId="0" fillId="5" borderId="0" xfId="0" applyFill="1" applyBorder="1" applyAlignment="1">
      <alignment wrapText="1"/>
    </xf>
    <xf numFmtId="0" fontId="43" fillId="5" borderId="0" xfId="0" applyFont="1" applyFill="1" applyBorder="1" applyAlignment="1">
      <alignment horizontal="left" vertical="top" wrapText="1" indent="1"/>
    </xf>
    <xf numFmtId="0" fontId="0" fillId="5" borderId="0" xfId="0" applyFill="1" applyBorder="1" applyAlignment="1">
      <alignment horizontal="left" vertical="top" wrapText="1" indent="1"/>
    </xf>
    <xf numFmtId="0" fontId="0" fillId="2" borderId="0" xfId="0" applyNumberFormat="1" applyAlignment="1">
      <alignment horizontal="left" indent="1"/>
    </xf>
    <xf numFmtId="0" fontId="55" fillId="6" borderId="1" xfId="6" applyFont="1" applyFill="1" applyBorder="1" applyAlignment="1">
      <alignment horizontal="center" vertical="center" wrapText="1"/>
    </xf>
    <xf numFmtId="0" fontId="55" fillId="6" borderId="3" xfId="6" applyFont="1" applyFill="1" applyBorder="1" applyAlignment="1">
      <alignment horizontal="center" vertical="center" wrapText="1"/>
    </xf>
    <xf numFmtId="0" fontId="2" fillId="6" borderId="3" xfId="6" applyFill="1" applyBorder="1" applyAlignment="1">
      <alignment horizontal="center" vertical="center" wrapText="1"/>
    </xf>
    <xf numFmtId="0" fontId="0" fillId="2" borderId="14" xfId="0" applyNumberFormat="1" applyBorder="1" applyAlignment="1">
      <alignment wrapText="1"/>
    </xf>
    <xf numFmtId="0" fontId="41" fillId="2" borderId="0" xfId="0" applyFont="1" applyBorder="1" applyAlignment="1">
      <alignment horizontal="right" vertical="center"/>
    </xf>
    <xf numFmtId="0" fontId="42" fillId="2" borderId="0" xfId="0" applyFont="1" applyBorder="1" applyAlignment="1">
      <alignment horizontal="right" vertical="center"/>
    </xf>
    <xf numFmtId="0" fontId="30" fillId="5" borderId="0" xfId="0" applyFont="1" applyFill="1" applyBorder="1" applyAlignment="1">
      <alignment horizontal="left" vertical="center" wrapText="1"/>
    </xf>
    <xf numFmtId="0" fontId="0" fillId="5" borderId="0" xfId="0" applyFont="1" applyFill="1" applyBorder="1" applyAlignment="1">
      <alignment wrapText="1"/>
    </xf>
    <xf numFmtId="0" fontId="30" fillId="5" borderId="21" xfId="0" applyNumberFormat="1" applyFont="1" applyFill="1" applyBorder="1" applyAlignment="1">
      <alignment horizontal="center" wrapText="1"/>
    </xf>
    <xf numFmtId="0" fontId="15" fillId="2" borderId="22" xfId="0" applyFont="1" applyBorder="1" applyAlignment="1">
      <alignment horizontal="center" wrapText="1"/>
    </xf>
    <xf numFmtId="0" fontId="0" fillId="2" borderId="22" xfId="0" applyNumberFormat="1" applyBorder="1" applyAlignment="1">
      <alignment horizontal="center" wrapText="1"/>
    </xf>
    <xf numFmtId="0" fontId="0" fillId="2" borderId="22" xfId="0" applyNumberFormat="1" applyBorder="1" applyAlignment="1"/>
    <xf numFmtId="0" fontId="0" fillId="2" borderId="23" xfId="0" applyNumberFormat="1" applyBorder="1" applyAlignment="1"/>
    <xf numFmtId="0" fontId="30" fillId="6" borderId="45" xfId="0" applyFont="1" applyFill="1" applyBorder="1" applyAlignment="1">
      <alignment horizontal="center" vertical="center" wrapText="1"/>
    </xf>
    <xf numFmtId="0" fontId="56" fillId="2" borderId="45" xfId="0" applyNumberFormat="1" applyFont="1" applyBorder="1" applyAlignment="1">
      <alignment horizontal="center" vertical="center" wrapText="1"/>
    </xf>
    <xf numFmtId="0" fontId="56" fillId="2" borderId="46" xfId="0" applyNumberFormat="1" applyFont="1" applyBorder="1" applyAlignment="1">
      <alignment horizontal="center" vertical="center" wrapText="1"/>
    </xf>
    <xf numFmtId="0" fontId="55" fillId="6" borderId="12" xfId="6" applyFont="1" applyFill="1" applyBorder="1" applyAlignment="1">
      <alignment horizontal="center" vertical="center" wrapText="1"/>
    </xf>
    <xf numFmtId="0" fontId="0" fillId="2" borderId="13" xfId="0" applyNumberFormat="1" applyBorder="1" applyAlignment="1">
      <alignment horizontal="center" vertical="center" wrapText="1"/>
    </xf>
    <xf numFmtId="0" fontId="52" fillId="6" borderId="12" xfId="6" applyFont="1" applyFill="1" applyBorder="1" applyAlignment="1">
      <alignment horizontal="center" vertical="center" wrapText="1"/>
    </xf>
    <xf numFmtId="0" fontId="0" fillId="2" borderId="15" xfId="0" applyNumberFormat="1" applyBorder="1" applyAlignment="1">
      <alignment horizontal="center" vertical="center" wrapText="1"/>
    </xf>
    <xf numFmtId="0" fontId="28" fillId="20" borderId="35" xfId="4" applyNumberFormat="1" applyFont="1" applyFill="1" applyBorder="1" applyAlignment="1">
      <alignment horizontal="center" vertical="center"/>
    </xf>
    <xf numFmtId="0" fontId="0" fillId="20" borderId="10" xfId="0" applyNumberFormat="1" applyFill="1" applyBorder="1" applyAlignment="1">
      <alignment horizontal="center" vertical="center"/>
    </xf>
    <xf numFmtId="172" fontId="28" fillId="20" borderId="33" xfId="2" applyNumberFormat="1" applyFont="1" applyFill="1" applyBorder="1" applyAlignment="1">
      <alignment horizontal="center" vertical="center"/>
    </xf>
    <xf numFmtId="0" fontId="0" fillId="20" borderId="39" xfId="0" applyNumberFormat="1" applyFill="1" applyBorder="1" applyAlignment="1">
      <alignment vertical="center"/>
    </xf>
    <xf numFmtId="0" fontId="52" fillId="6" borderId="1" xfId="6" applyFont="1" applyFill="1" applyBorder="1" applyAlignment="1">
      <alignment horizontal="center" vertical="center" wrapText="1"/>
    </xf>
    <xf numFmtId="0" fontId="4" fillId="2" borderId="3" xfId="0" applyNumberFormat="1" applyFont="1" applyBorder="1" applyAlignment="1">
      <alignment horizontal="center" vertical="center" wrapText="1"/>
    </xf>
    <xf numFmtId="0" fontId="4" fillId="2" borderId="14" xfId="0" applyNumberFormat="1" applyFont="1" applyBorder="1" applyAlignment="1">
      <alignment horizontal="center" vertical="center" wrapText="1"/>
    </xf>
    <xf numFmtId="172" fontId="31" fillId="10" borderId="35" xfId="2" applyNumberFormat="1" applyFont="1" applyFill="1" applyBorder="1" applyAlignment="1">
      <alignment horizontal="center" vertical="center"/>
    </xf>
    <xf numFmtId="0" fontId="0" fillId="10" borderId="10" xfId="0" applyNumberFormat="1" applyFill="1" applyBorder="1" applyAlignment="1">
      <alignment horizontal="center" vertical="center"/>
    </xf>
    <xf numFmtId="174" fontId="26" fillId="10" borderId="33" xfId="3" applyNumberFormat="1" applyFont="1" applyFill="1" applyBorder="1" applyAlignment="1">
      <alignment vertical="center"/>
    </xf>
    <xf numFmtId="0" fontId="0" fillId="10" borderId="39" xfId="0" applyNumberFormat="1" applyFill="1" applyBorder="1" applyAlignment="1">
      <alignment vertical="center"/>
    </xf>
    <xf numFmtId="172" fontId="31" fillId="12" borderId="35" xfId="2" applyNumberFormat="1" applyFont="1" applyFill="1" applyBorder="1" applyAlignment="1">
      <alignment horizontal="center" vertical="center"/>
    </xf>
    <xf numFmtId="0" fontId="0" fillId="12" borderId="10" xfId="0" applyNumberFormat="1" applyFill="1" applyBorder="1" applyAlignment="1">
      <alignment horizontal="center" vertical="center"/>
    </xf>
    <xf numFmtId="174" fontId="26" fillId="12" borderId="33" xfId="3" applyNumberFormat="1" applyFont="1" applyFill="1" applyBorder="1" applyAlignment="1">
      <alignment vertical="center"/>
    </xf>
    <xf numFmtId="0" fontId="0" fillId="12" borderId="39" xfId="0" applyNumberFormat="1" applyFill="1" applyBorder="1" applyAlignment="1">
      <alignment vertical="center"/>
    </xf>
    <xf numFmtId="172" fontId="31" fillId="21" borderId="35" xfId="2" applyNumberFormat="1" applyFont="1" applyFill="1" applyBorder="1" applyAlignment="1">
      <alignment horizontal="center" vertical="center"/>
    </xf>
    <xf numFmtId="0" fontId="0" fillId="21" borderId="48" xfId="0" applyNumberFormat="1" applyFill="1" applyBorder="1" applyAlignment="1">
      <alignment horizontal="center" vertical="center"/>
    </xf>
    <xf numFmtId="0" fontId="0" fillId="21" borderId="49" xfId="0" applyNumberFormat="1" applyFill="1" applyBorder="1" applyAlignment="1">
      <alignment horizontal="center" vertical="center"/>
    </xf>
    <xf numFmtId="174" fontId="26" fillId="21" borderId="33" xfId="3" applyNumberFormat="1" applyFont="1" applyFill="1" applyBorder="1" applyAlignment="1">
      <alignment vertical="center"/>
    </xf>
    <xf numFmtId="0" fontId="0" fillId="21" borderId="32" xfId="0" applyNumberFormat="1" applyFill="1" applyBorder="1" applyAlignment="1">
      <alignment vertical="center"/>
    </xf>
    <xf numFmtId="0" fontId="0" fillId="21" borderId="50" xfId="0" applyNumberFormat="1" applyFill="1" applyBorder="1" applyAlignment="1">
      <alignment vertical="center"/>
    </xf>
    <xf numFmtId="0" fontId="52" fillId="6" borderId="3" xfId="6" applyFont="1" applyFill="1" applyBorder="1" applyAlignment="1">
      <alignment horizontal="center" vertical="center" wrapText="1"/>
    </xf>
    <xf numFmtId="0" fontId="52" fillId="6" borderId="14" xfId="6" applyFont="1" applyFill="1" applyBorder="1" applyAlignment="1">
      <alignment horizontal="center" vertical="center" wrapText="1"/>
    </xf>
  </cellXfs>
  <cellStyles count="8">
    <cellStyle name="Comma" xfId="1" builtinId="3"/>
    <cellStyle name="Comma 2" xfId="2"/>
    <cellStyle name="Comma 4" xfId="7"/>
    <cellStyle name="Currency" xfId="3" builtinId="4"/>
    <cellStyle name="Normal" xfId="0" builtinId="0"/>
    <cellStyle name="Normal 2" xfId="4"/>
    <cellStyle name="Normal 3" xfId="5"/>
    <cellStyle name="Normal 5" xfId="6"/>
  </cellStyles>
  <dxfs count="0"/>
  <tableStyles count="0" defaultTableStyle="TableStyleMedium9" defaultPivotStyle="PivotStyleLight16"/>
  <colors>
    <mruColors>
      <color rgb="FF0000FF"/>
      <color rgb="FFF2DCDB"/>
      <color rgb="FFFDE9D9"/>
      <color rgb="FFCCFFFF"/>
      <color rgb="FF66FFFF"/>
      <color rgb="FFCCFFCC"/>
      <color rgb="FFFF99CC"/>
      <color rgb="FFD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87086</xdr:colOff>
      <xdr:row>20</xdr:row>
      <xdr:rowOff>32657</xdr:rowOff>
    </xdr:from>
    <xdr:to>
      <xdr:col>10</xdr:col>
      <xdr:colOff>968828</xdr:colOff>
      <xdr:row>29</xdr:row>
      <xdr:rowOff>87085</xdr:rowOff>
    </xdr:to>
    <xdr:sp macro="" textlink="">
      <xdr:nvSpPr>
        <xdr:cNvPr id="2" name="Rectangle 1" title="Blue Highlighting Square">
          <a:extLst>
            <a:ext uri="{FF2B5EF4-FFF2-40B4-BE49-F238E27FC236}">
              <a16:creationId xmlns:a16="http://schemas.microsoft.com/office/drawing/2014/main" id="{00000000-0008-0000-0100-000002000000}"/>
            </a:ext>
          </a:extLst>
        </xdr:cNvPr>
        <xdr:cNvSpPr/>
      </xdr:nvSpPr>
      <xdr:spPr bwMode="auto">
        <a:xfrm>
          <a:off x="3080657" y="3951514"/>
          <a:ext cx="3156857" cy="1752600"/>
        </a:xfrm>
        <a:prstGeom prst="rect">
          <a:avLst/>
        </a:prstGeom>
        <a:solidFill>
          <a:schemeClr val="accent5">
            <a:lumMod val="40000"/>
            <a:lumOff val="60000"/>
            <a:alpha val="53000"/>
          </a:schemeClr>
        </a:solidFill>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endParaRPr lang="en-US"/>
        </a:p>
      </xdr:txBody>
    </xdr:sp>
    <xdr:clientData/>
  </xdr:twoCellAnchor>
  <xdr:twoCellAnchor>
    <xdr:from>
      <xdr:col>13</xdr:col>
      <xdr:colOff>65314</xdr:colOff>
      <xdr:row>39</xdr:row>
      <xdr:rowOff>14152</xdr:rowOff>
    </xdr:from>
    <xdr:to>
      <xdr:col>21</xdr:col>
      <xdr:colOff>10886</xdr:colOff>
      <xdr:row>50</xdr:row>
      <xdr:rowOff>54428</xdr:rowOff>
    </xdr:to>
    <xdr:sp macro="" textlink="">
      <xdr:nvSpPr>
        <xdr:cNvPr id="3" name="Rectangle 2" title="Blue Highlighting Square">
          <a:extLst>
            <a:ext uri="{FF2B5EF4-FFF2-40B4-BE49-F238E27FC236}">
              <a16:creationId xmlns:a16="http://schemas.microsoft.com/office/drawing/2014/main" id="{00000000-0008-0000-0100-000003000000}"/>
            </a:ext>
          </a:extLst>
        </xdr:cNvPr>
        <xdr:cNvSpPr/>
      </xdr:nvSpPr>
      <xdr:spPr bwMode="auto">
        <a:xfrm>
          <a:off x="7511143" y="6817723"/>
          <a:ext cx="4212772" cy="1956162"/>
        </a:xfrm>
        <a:prstGeom prst="rect">
          <a:avLst/>
        </a:prstGeom>
        <a:solidFill>
          <a:schemeClr val="accent5">
            <a:lumMod val="40000"/>
            <a:lumOff val="60000"/>
            <a:alpha val="53000"/>
          </a:schemeClr>
        </a:solidFill>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C1:M27"/>
  <sheetViews>
    <sheetView showGridLines="0" tabSelected="1" zoomScale="85" workbookViewId="0"/>
  </sheetViews>
  <sheetFormatPr defaultColWidth="8.88671875" defaultRowHeight="12.75" x14ac:dyDescent="0.2"/>
  <cols>
    <col min="1" max="1" width="4.5546875" style="50" customWidth="1"/>
    <col min="2" max="2" width="2.77734375" style="50" customWidth="1"/>
    <col min="3" max="3" width="28.33203125" style="1" bestFit="1" customWidth="1"/>
    <col min="4" max="4" width="20.77734375" style="2" customWidth="1"/>
    <col min="5" max="5" width="8.88671875" style="1"/>
    <col min="6" max="10" width="8.88671875" style="50"/>
    <col min="11" max="11" width="9.77734375" style="50" customWidth="1"/>
    <col min="12" max="12" width="10.44140625" style="50" customWidth="1"/>
    <col min="13" max="16384" width="8.88671875" style="50"/>
  </cols>
  <sheetData>
    <row r="1" spans="3:13" ht="13.5" thickBot="1" x14ac:dyDescent="0.25"/>
    <row r="2" spans="3:13" x14ac:dyDescent="0.2">
      <c r="C2" s="3"/>
      <c r="D2" s="4"/>
      <c r="E2" s="5"/>
      <c r="F2" s="51"/>
      <c r="G2" s="51"/>
      <c r="H2" s="51"/>
      <c r="I2" s="51"/>
      <c r="J2" s="51"/>
      <c r="K2" s="51"/>
      <c r="L2" s="51"/>
      <c r="M2" s="52"/>
    </row>
    <row r="3" spans="3:13" x14ac:dyDescent="0.2">
      <c r="C3" s="53" t="s">
        <v>65</v>
      </c>
      <c r="D3" s="54"/>
      <c r="E3" s="55"/>
      <c r="F3" s="56"/>
      <c r="G3" s="56"/>
      <c r="H3" s="56"/>
      <c r="I3" s="56"/>
      <c r="J3" s="56"/>
      <c r="K3" s="56"/>
      <c r="L3" s="57"/>
      <c r="M3" s="58"/>
    </row>
    <row r="4" spans="3:13" x14ac:dyDescent="0.2">
      <c r="C4" s="53" t="s">
        <v>83</v>
      </c>
      <c r="D4" s="54"/>
      <c r="E4" s="55"/>
      <c r="F4" s="56"/>
      <c r="G4" s="56"/>
      <c r="H4" s="56"/>
      <c r="I4" s="56"/>
      <c r="J4" s="56"/>
      <c r="K4" s="56"/>
      <c r="L4" s="57"/>
      <c r="M4" s="58"/>
    </row>
    <row r="5" spans="3:13" x14ac:dyDescent="0.2">
      <c r="C5" s="53" t="s">
        <v>203</v>
      </c>
      <c r="D5" s="59"/>
      <c r="E5" s="60"/>
      <c r="F5" s="61"/>
      <c r="G5" s="61"/>
      <c r="H5" s="61"/>
      <c r="I5" s="56"/>
      <c r="J5" s="56"/>
      <c r="K5" s="56"/>
      <c r="L5" s="57"/>
      <c r="M5" s="58"/>
    </row>
    <row r="6" spans="3:13" x14ac:dyDescent="0.2">
      <c r="C6" s="53"/>
      <c r="D6" s="54"/>
      <c r="E6" s="55"/>
      <c r="F6" s="56"/>
      <c r="G6" s="56"/>
      <c r="H6" s="56"/>
      <c r="I6" s="56"/>
      <c r="J6" s="56"/>
      <c r="K6" s="56"/>
      <c r="L6" s="57"/>
      <c r="M6" s="58"/>
    </row>
    <row r="7" spans="3:13" ht="24.95" customHeight="1" x14ac:dyDescent="0.2">
      <c r="C7" s="6" t="s">
        <v>72</v>
      </c>
      <c r="D7" s="62" t="s">
        <v>14</v>
      </c>
      <c r="E7" s="11" t="s">
        <v>73</v>
      </c>
      <c r="F7" s="57"/>
      <c r="G7" s="57"/>
      <c r="H7" s="57"/>
      <c r="I7" s="57"/>
      <c r="J7" s="57"/>
      <c r="K7" s="57"/>
      <c r="L7" s="57"/>
      <c r="M7" s="58"/>
    </row>
    <row r="8" spans="3:13" ht="24.95" customHeight="1" x14ac:dyDescent="0.2">
      <c r="C8" s="6" t="s">
        <v>74</v>
      </c>
      <c r="D8" s="62" t="s">
        <v>14</v>
      </c>
      <c r="E8" s="11" t="s">
        <v>73</v>
      </c>
      <c r="F8" s="57"/>
      <c r="G8" s="57"/>
      <c r="H8" s="57"/>
      <c r="I8" s="57"/>
      <c r="J8" s="57"/>
      <c r="K8" s="57"/>
      <c r="L8" s="57"/>
      <c r="M8" s="58"/>
    </row>
    <row r="9" spans="3:13" ht="24.95" customHeight="1" x14ac:dyDescent="0.2">
      <c r="C9" s="6" t="s">
        <v>75</v>
      </c>
      <c r="D9" s="63">
        <v>0</v>
      </c>
      <c r="E9" s="11" t="s">
        <v>71</v>
      </c>
      <c r="F9" s="57"/>
      <c r="G9" s="57"/>
      <c r="H9" s="57"/>
      <c r="I9" s="57"/>
      <c r="J9" s="57"/>
      <c r="K9" s="57"/>
      <c r="L9" s="57"/>
      <c r="M9" s="58"/>
    </row>
    <row r="10" spans="3:13" ht="24.95" customHeight="1" x14ac:dyDescent="0.2">
      <c r="C10" s="7" t="s">
        <v>70</v>
      </c>
      <c r="D10" s="64" t="s">
        <v>78</v>
      </c>
      <c r="E10" s="48" t="s">
        <v>84</v>
      </c>
      <c r="F10" s="57"/>
      <c r="G10" s="57"/>
      <c r="H10" s="57"/>
      <c r="I10" s="57"/>
      <c r="J10" s="57"/>
      <c r="K10" s="57"/>
      <c r="L10" s="57"/>
      <c r="M10" s="58"/>
    </row>
    <row r="11" spans="3:13" ht="24.95" customHeight="1" x14ac:dyDescent="0.2">
      <c r="C11" s="6" t="s">
        <v>76</v>
      </c>
      <c r="D11" s="72">
        <f>'Enter AdminIndex '!H61</f>
        <v>0</v>
      </c>
      <c r="E11" s="8" t="s">
        <v>77</v>
      </c>
      <c r="F11" s="57"/>
      <c r="G11" s="57"/>
      <c r="H11" s="57"/>
      <c r="I11" s="57"/>
      <c r="J11" s="57"/>
      <c r="K11" s="57"/>
      <c r="L11" s="57"/>
      <c r="M11" s="58"/>
    </row>
    <row r="12" spans="3:13" ht="24.95" customHeight="1" x14ac:dyDescent="0.2">
      <c r="C12" s="6" t="s">
        <v>93</v>
      </c>
      <c r="D12" s="73" t="e">
        <f>'Enter Instructional fte'!E37</f>
        <v>#DIV/0!</v>
      </c>
      <c r="E12" s="8" t="s">
        <v>156</v>
      </c>
      <c r="F12" s="57"/>
      <c r="G12" s="57"/>
      <c r="H12" s="57"/>
      <c r="I12" s="57"/>
      <c r="J12" s="57"/>
      <c r="K12" s="57"/>
      <c r="L12" s="57"/>
      <c r="M12" s="58"/>
    </row>
    <row r="13" spans="3:13" ht="24.95" customHeight="1" x14ac:dyDescent="0.2">
      <c r="C13" s="6" t="s">
        <v>162</v>
      </c>
      <c r="D13" s="161">
        <f>'Enter Pupil Personnel fte '!E30</f>
        <v>0</v>
      </c>
      <c r="E13" s="8" t="s">
        <v>157</v>
      </c>
      <c r="F13" s="57"/>
      <c r="G13" s="57"/>
      <c r="H13" s="57"/>
      <c r="I13" s="57"/>
      <c r="J13" s="57"/>
      <c r="K13" s="57"/>
      <c r="L13" s="57"/>
      <c r="M13" s="58"/>
    </row>
    <row r="14" spans="3:13" ht="24.95" customHeight="1" x14ac:dyDescent="0.2">
      <c r="C14" s="6" t="s">
        <v>20</v>
      </c>
      <c r="D14" s="72">
        <f>'Enter AdminIndex '!H40</f>
        <v>0</v>
      </c>
      <c r="E14" s="8" t="s">
        <v>77</v>
      </c>
      <c r="F14" s="57"/>
      <c r="G14" s="57"/>
      <c r="H14" s="57"/>
      <c r="I14" s="57"/>
      <c r="J14" s="57"/>
      <c r="K14" s="57"/>
      <c r="L14" s="57"/>
      <c r="M14" s="58"/>
    </row>
    <row r="15" spans="3:13" ht="22.15" customHeight="1" x14ac:dyDescent="0.2">
      <c r="C15" s="6" t="s">
        <v>21</v>
      </c>
      <c r="D15" s="85">
        <f>'Enter Instructional fte'!B21</f>
        <v>0</v>
      </c>
      <c r="E15" s="8" t="s">
        <v>156</v>
      </c>
      <c r="M15" s="58"/>
    </row>
    <row r="16" spans="3:13" ht="24.95" customHeight="1" x14ac:dyDescent="0.2">
      <c r="C16" s="6" t="s">
        <v>92</v>
      </c>
      <c r="D16" s="72">
        <f>'Enter Pupil Personnel fte '!B20</f>
        <v>0</v>
      </c>
      <c r="E16" s="8" t="s">
        <v>157</v>
      </c>
      <c r="F16" s="57"/>
      <c r="G16" s="57"/>
      <c r="H16" s="57"/>
      <c r="I16" s="57"/>
      <c r="J16" s="57"/>
      <c r="K16" s="57"/>
      <c r="L16" s="57"/>
      <c r="M16" s="58"/>
    </row>
    <row r="17" spans="3:13" ht="24.95" customHeight="1" x14ac:dyDescent="0.2">
      <c r="C17" s="6" t="s">
        <v>23</v>
      </c>
      <c r="D17" s="74">
        <v>0</v>
      </c>
      <c r="E17" s="11" t="s">
        <v>73</v>
      </c>
      <c r="F17" s="57"/>
      <c r="G17" s="57"/>
      <c r="H17" s="57"/>
      <c r="I17" s="57"/>
      <c r="J17" s="57"/>
      <c r="K17" s="57"/>
      <c r="L17" s="57"/>
      <c r="M17" s="58"/>
    </row>
    <row r="18" spans="3:13" ht="24.95" customHeight="1" x14ac:dyDescent="0.2">
      <c r="C18" s="6" t="s">
        <v>24</v>
      </c>
      <c r="D18" s="75">
        <v>0</v>
      </c>
      <c r="E18" s="11" t="s">
        <v>73</v>
      </c>
      <c r="F18" s="57"/>
      <c r="G18" s="57"/>
      <c r="H18" s="57"/>
      <c r="I18" s="57"/>
      <c r="J18" s="57"/>
      <c r="K18" s="57"/>
      <c r="L18" s="57"/>
      <c r="M18" s="58"/>
    </row>
    <row r="19" spans="3:13" ht="24.95" customHeight="1" x14ac:dyDescent="0.2">
      <c r="C19" s="6" t="s">
        <v>25</v>
      </c>
      <c r="D19" s="75">
        <v>0</v>
      </c>
      <c r="E19" s="11" t="s">
        <v>73</v>
      </c>
      <c r="F19" s="57"/>
      <c r="G19" s="57"/>
      <c r="H19" s="57"/>
      <c r="I19" s="57"/>
      <c r="J19" s="57"/>
      <c r="K19" s="57"/>
      <c r="L19" s="57"/>
      <c r="M19" s="58"/>
    </row>
    <row r="20" spans="3:13" ht="24.95" customHeight="1" x14ac:dyDescent="0.2">
      <c r="C20" s="6" t="s">
        <v>112</v>
      </c>
      <c r="D20" s="75">
        <v>0</v>
      </c>
      <c r="E20" s="11" t="s">
        <v>73</v>
      </c>
      <c r="F20" s="57"/>
      <c r="G20" s="57"/>
      <c r="H20" s="57"/>
      <c r="I20" s="57"/>
      <c r="J20" s="57"/>
      <c r="K20" s="57"/>
      <c r="L20" s="57"/>
      <c r="M20" s="58"/>
    </row>
    <row r="21" spans="3:13" ht="24.95" customHeight="1" x14ac:dyDescent="0.2">
      <c r="C21" s="6" t="s">
        <v>26</v>
      </c>
      <c r="D21" s="75">
        <v>0</v>
      </c>
      <c r="E21" s="11" t="s">
        <v>73</v>
      </c>
      <c r="F21" s="57"/>
      <c r="G21" s="57"/>
      <c r="H21" s="57"/>
      <c r="I21" s="57"/>
      <c r="J21" s="57"/>
      <c r="K21" s="57"/>
      <c r="L21" s="57"/>
      <c r="M21" s="58"/>
    </row>
    <row r="22" spans="3:13" ht="20.100000000000001" customHeight="1" x14ac:dyDescent="0.2">
      <c r="C22" s="6" t="s">
        <v>63</v>
      </c>
      <c r="D22" s="10"/>
      <c r="E22" s="9"/>
      <c r="F22" s="57"/>
      <c r="G22" s="57"/>
      <c r="H22" s="57"/>
      <c r="I22" s="57"/>
      <c r="J22" s="57"/>
      <c r="K22" s="57"/>
      <c r="L22" s="57"/>
      <c r="M22" s="58"/>
    </row>
    <row r="23" spans="3:13" ht="20.100000000000001" customHeight="1" x14ac:dyDescent="0.2">
      <c r="C23" s="65" t="s">
        <v>66</v>
      </c>
      <c r="D23" s="11"/>
      <c r="E23" s="9"/>
      <c r="F23" s="57"/>
      <c r="G23" s="57"/>
      <c r="H23" s="57"/>
      <c r="I23" s="57"/>
      <c r="J23" s="57"/>
      <c r="K23" s="57"/>
      <c r="L23" s="57"/>
      <c r="M23" s="58"/>
    </row>
    <row r="24" spans="3:13" ht="20.100000000000001" customHeight="1" x14ac:dyDescent="0.2">
      <c r="C24" s="66" t="s">
        <v>69</v>
      </c>
      <c r="D24" s="11"/>
      <c r="E24" s="9"/>
      <c r="F24" s="57"/>
      <c r="G24" s="57"/>
      <c r="H24" s="57"/>
      <c r="I24" s="57"/>
      <c r="J24" s="57"/>
      <c r="K24" s="57"/>
      <c r="L24" s="57"/>
      <c r="M24" s="58"/>
    </row>
    <row r="25" spans="3:13" ht="20.100000000000001" customHeight="1" x14ac:dyDescent="0.2">
      <c r="C25" s="66"/>
      <c r="D25" s="11"/>
      <c r="E25" s="9"/>
      <c r="F25" s="57"/>
      <c r="G25" s="57"/>
      <c r="H25" s="57"/>
      <c r="I25" s="57"/>
      <c r="J25" s="57"/>
      <c r="K25" s="57"/>
      <c r="L25" s="57"/>
      <c r="M25" s="58"/>
    </row>
    <row r="26" spans="3:13" ht="20.100000000000001" customHeight="1" x14ac:dyDescent="0.2">
      <c r="C26" s="67" t="s">
        <v>110</v>
      </c>
      <c r="D26" s="11"/>
      <c r="E26" s="9"/>
      <c r="F26" s="57"/>
      <c r="G26" s="57"/>
      <c r="H26" s="57"/>
      <c r="I26" s="57"/>
      <c r="J26" s="57"/>
      <c r="K26" s="57"/>
      <c r="L26" s="57"/>
      <c r="M26" s="58"/>
    </row>
    <row r="27" spans="3:13" ht="13.5" thickBot="1" x14ac:dyDescent="0.25">
      <c r="C27" s="68" t="s">
        <v>111</v>
      </c>
      <c r="D27" s="12"/>
      <c r="E27" s="13"/>
      <c r="F27" s="69"/>
      <c r="G27" s="69"/>
      <c r="H27" s="69"/>
      <c r="I27" s="69"/>
      <c r="J27" s="69"/>
      <c r="K27" s="69"/>
      <c r="L27" s="69"/>
      <c r="M27" s="70"/>
    </row>
  </sheetData>
  <phoneticPr fontId="0" type="noConversion"/>
  <printOptions horizontalCentered="1" verticalCentered="1"/>
  <pageMargins left="0.47" right="0.2" top="0.52" bottom="0.25" header="0.5" footer="0.22"/>
  <pageSetup scale="81"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53"/>
  <sheetViews>
    <sheetView zoomScale="70" zoomScaleNormal="70" workbookViewId="0">
      <selection sqref="A1:Y1"/>
    </sheetView>
  </sheetViews>
  <sheetFormatPr defaultColWidth="8.77734375" defaultRowHeight="14.25" x14ac:dyDescent="0.2"/>
  <cols>
    <col min="1" max="1" width="6.88671875" style="71" customWidth="1"/>
    <col min="2" max="2" width="3.77734375" style="71" bestFit="1" customWidth="1"/>
    <col min="3" max="3" width="11.77734375" style="71" customWidth="1"/>
    <col min="4" max="4" width="1.6640625" style="71" customWidth="1"/>
    <col min="5" max="5" width="11.77734375" style="71" customWidth="1"/>
    <col min="6" max="6" width="1.6640625" style="71" customWidth="1"/>
    <col min="7" max="7" width="11.77734375" style="71" customWidth="1"/>
    <col min="8" max="8" width="1.109375" style="71" customWidth="1"/>
    <col min="9" max="9" width="11.77734375" style="71" customWidth="1"/>
    <col min="10" max="10" width="1.77734375" style="71" customWidth="1"/>
    <col min="11" max="11" width="11.77734375" style="71" customWidth="1"/>
    <col min="12" max="12" width="1.109375" style="71" customWidth="1"/>
    <col min="13" max="13" width="12.5546875" style="71" customWidth="1"/>
    <col min="14" max="14" width="1.109375" style="71" customWidth="1"/>
    <col min="15" max="15" width="11.77734375" style="71" customWidth="1"/>
    <col min="16" max="16" width="1.109375" style="71" customWidth="1"/>
    <col min="17" max="17" width="11.77734375" style="71" customWidth="1"/>
    <col min="18" max="18" width="1.109375" style="71" customWidth="1"/>
    <col min="19" max="19" width="11.77734375" style="71" customWidth="1"/>
    <col min="20" max="20" width="1.109375" style="71" customWidth="1"/>
    <col min="21" max="21" width="11.77734375" style="71" customWidth="1"/>
    <col min="22" max="22" width="1.109375" style="71" customWidth="1"/>
    <col min="23" max="23" width="11.77734375" style="71" customWidth="1"/>
    <col min="24" max="24" width="1.109375" style="71" customWidth="1"/>
    <col min="25" max="25" width="11.77734375" style="71" customWidth="1"/>
    <col min="26" max="26" width="1.109375" style="71" customWidth="1"/>
    <col min="27" max="16384" width="8.77734375" style="71"/>
  </cols>
  <sheetData>
    <row r="1" spans="1:25" x14ac:dyDescent="0.2">
      <c r="A1" s="409"/>
      <c r="B1" s="409"/>
      <c r="C1" s="409"/>
      <c r="D1" s="409"/>
      <c r="E1" s="409"/>
      <c r="F1" s="409"/>
      <c r="G1" s="409"/>
      <c r="H1" s="409"/>
      <c r="I1" s="409"/>
      <c r="J1" s="409"/>
      <c r="K1" s="409"/>
      <c r="L1" s="409"/>
      <c r="M1" s="409"/>
      <c r="N1" s="409"/>
      <c r="O1" s="409"/>
      <c r="P1" s="409"/>
      <c r="Q1" s="409"/>
      <c r="R1" s="409"/>
      <c r="S1" s="409"/>
      <c r="T1" s="409"/>
      <c r="U1" s="409"/>
      <c r="V1" s="409"/>
      <c r="W1" s="409"/>
      <c r="X1" s="409"/>
      <c r="Y1" s="409"/>
    </row>
    <row r="2" spans="1:25" x14ac:dyDescent="0.2">
      <c r="A2" s="409" t="s">
        <v>19</v>
      </c>
      <c r="B2" s="409"/>
      <c r="C2" s="409"/>
      <c r="D2" s="409"/>
      <c r="E2" s="409"/>
      <c r="F2" s="409"/>
      <c r="G2" s="409"/>
      <c r="H2" s="409"/>
      <c r="I2" s="409"/>
      <c r="J2" s="409"/>
      <c r="K2" s="409"/>
      <c r="L2" s="409"/>
      <c r="M2" s="409"/>
      <c r="N2" s="409"/>
      <c r="O2" s="409"/>
      <c r="P2" s="409"/>
      <c r="Q2" s="409"/>
      <c r="R2" s="409"/>
      <c r="S2" s="409"/>
      <c r="T2" s="409"/>
      <c r="U2" s="409"/>
      <c r="V2" s="409"/>
      <c r="W2" s="409"/>
      <c r="X2" s="409"/>
      <c r="Y2" s="409"/>
    </row>
    <row r="3" spans="1:25" x14ac:dyDescent="0.2">
      <c r="A3" s="409" t="s">
        <v>113</v>
      </c>
      <c r="B3" s="409"/>
      <c r="C3" s="409"/>
      <c r="D3" s="409"/>
      <c r="E3" s="409"/>
      <c r="F3" s="409"/>
      <c r="G3" s="409"/>
      <c r="H3" s="409"/>
      <c r="I3" s="409"/>
      <c r="J3" s="409"/>
      <c r="K3" s="409"/>
      <c r="L3" s="409"/>
      <c r="M3" s="409"/>
      <c r="N3" s="409"/>
      <c r="O3" s="409"/>
      <c r="P3" s="409"/>
      <c r="Q3" s="409"/>
      <c r="R3" s="409"/>
      <c r="S3" s="409"/>
      <c r="T3" s="409"/>
      <c r="U3" s="409"/>
      <c r="V3" s="409"/>
      <c r="W3" s="409"/>
      <c r="X3" s="409"/>
      <c r="Y3" s="409"/>
    </row>
    <row r="4" spans="1:25" x14ac:dyDescent="0.2">
      <c r="A4" s="409" t="s">
        <v>128</v>
      </c>
      <c r="B4" s="409"/>
      <c r="C4" s="409"/>
      <c r="D4" s="409"/>
      <c r="E4" s="409"/>
      <c r="F4" s="409"/>
      <c r="G4" s="409"/>
      <c r="H4" s="409"/>
      <c r="I4" s="409"/>
      <c r="J4" s="409"/>
      <c r="K4" s="409"/>
      <c r="L4" s="409"/>
      <c r="M4" s="409"/>
      <c r="N4" s="409"/>
      <c r="O4" s="409"/>
      <c r="P4" s="409"/>
      <c r="Q4" s="409"/>
      <c r="R4" s="409"/>
      <c r="S4" s="409"/>
      <c r="T4" s="409"/>
      <c r="U4" s="409"/>
      <c r="V4" s="409"/>
      <c r="W4" s="409"/>
      <c r="X4" s="409"/>
      <c r="Y4" s="409"/>
    </row>
    <row r="5" spans="1:25" x14ac:dyDescent="0.2">
      <c r="A5" s="89" t="s">
        <v>204</v>
      </c>
      <c r="B5" s="89"/>
      <c r="C5" s="89"/>
      <c r="D5" s="89"/>
      <c r="E5" s="89"/>
      <c r="F5" s="89"/>
      <c r="G5" s="89"/>
      <c r="H5" s="89"/>
      <c r="I5" s="89"/>
      <c r="J5" s="89"/>
      <c r="K5" s="89"/>
      <c r="L5" s="89"/>
      <c r="M5" s="89"/>
      <c r="N5" s="89"/>
      <c r="O5" s="89"/>
      <c r="P5" s="89"/>
      <c r="Q5" s="89"/>
      <c r="R5" s="89"/>
      <c r="S5" s="89"/>
      <c r="T5" s="89"/>
      <c r="U5" s="89"/>
      <c r="V5" s="89"/>
      <c r="W5" s="89"/>
      <c r="X5" s="89"/>
      <c r="Y5" s="89"/>
    </row>
    <row r="7" spans="1:25" x14ac:dyDescent="0.2">
      <c r="A7" s="71" t="s">
        <v>114</v>
      </c>
      <c r="B7" s="90" t="str">
        <f>'Enter Data Elements'!D7</f>
        <v xml:space="preserve"> </v>
      </c>
      <c r="C7" s="91" t="str">
        <f>'Enter Data Elements'!D8</f>
        <v xml:space="preserve"> </v>
      </c>
      <c r="D7" s="92"/>
      <c r="E7" s="92"/>
    </row>
    <row r="9" spans="1:25" x14ac:dyDescent="0.2">
      <c r="A9" s="71" t="s">
        <v>22</v>
      </c>
      <c r="P9" s="71" t="s">
        <v>115</v>
      </c>
      <c r="W9" s="92"/>
    </row>
    <row r="10" spans="1:25" x14ac:dyDescent="0.2">
      <c r="A10" s="71" t="s">
        <v>129</v>
      </c>
      <c r="I10" s="93">
        <v>1.84399</v>
      </c>
      <c r="J10" s="93"/>
      <c r="P10" s="71" t="s">
        <v>129</v>
      </c>
      <c r="W10" s="94">
        <f>'Enter Data Elements'!D11</f>
        <v>0</v>
      </c>
    </row>
    <row r="11" spans="1:25" x14ac:dyDescent="0.2">
      <c r="A11" s="71" t="s">
        <v>130</v>
      </c>
      <c r="I11" s="95">
        <v>1.86643</v>
      </c>
      <c r="J11" s="93"/>
      <c r="K11" s="96">
        <f>IF(I10&gt;I11,ROUND(I11/I10,4),1)</f>
        <v>1</v>
      </c>
      <c r="P11" s="71" t="s">
        <v>131</v>
      </c>
      <c r="W11" s="97">
        <f>W10*K11</f>
        <v>0</v>
      </c>
    </row>
    <row r="12" spans="1:25" x14ac:dyDescent="0.2">
      <c r="A12" s="71" t="s">
        <v>132</v>
      </c>
      <c r="I12" s="374">
        <v>0.19589999999999999</v>
      </c>
      <c r="P12" s="71" t="s">
        <v>133</v>
      </c>
      <c r="W12" s="98">
        <f>'Enter Data Elements'!D9</f>
        <v>0</v>
      </c>
    </row>
    <row r="13" spans="1:25" x14ac:dyDescent="0.2">
      <c r="I13" s="95"/>
      <c r="J13" s="93"/>
      <c r="K13" s="96"/>
    </row>
    <row r="14" spans="1:25" x14ac:dyDescent="0.2">
      <c r="J14" s="99"/>
      <c r="W14" s="100"/>
    </row>
    <row r="16" spans="1:25" ht="16.149999999999999" customHeight="1" x14ac:dyDescent="0.2">
      <c r="C16" s="88" t="s">
        <v>27</v>
      </c>
      <c r="D16" s="88"/>
      <c r="E16" s="88" t="s">
        <v>27</v>
      </c>
      <c r="F16" s="88"/>
      <c r="G16" s="410" t="s">
        <v>134</v>
      </c>
      <c r="H16" s="411"/>
      <c r="I16" s="412"/>
      <c r="J16" s="101"/>
      <c r="K16" s="88" t="s">
        <v>81</v>
      </c>
      <c r="L16" s="88"/>
      <c r="M16" s="88" t="s">
        <v>30</v>
      </c>
      <c r="N16" s="88"/>
      <c r="O16" s="88" t="s">
        <v>31</v>
      </c>
      <c r="P16" s="88"/>
      <c r="Q16" s="88" t="s">
        <v>27</v>
      </c>
      <c r="R16" s="88"/>
      <c r="S16" s="88" t="s">
        <v>27</v>
      </c>
      <c r="T16" s="88"/>
      <c r="U16" s="88" t="s">
        <v>18</v>
      </c>
      <c r="V16" s="88"/>
      <c r="W16" s="88" t="s">
        <v>33</v>
      </c>
      <c r="Y16" s="88" t="s">
        <v>34</v>
      </c>
    </row>
    <row r="17" spans="1:32" x14ac:dyDescent="0.2">
      <c r="C17" s="88" t="s">
        <v>37</v>
      </c>
      <c r="D17" s="88"/>
      <c r="E17" s="88" t="s">
        <v>37</v>
      </c>
      <c r="F17" s="88"/>
      <c r="G17" s="101" t="s">
        <v>28</v>
      </c>
      <c r="H17" s="101"/>
      <c r="I17" s="101" t="s">
        <v>29</v>
      </c>
      <c r="J17" s="88"/>
      <c r="K17" s="88" t="s">
        <v>135</v>
      </c>
      <c r="L17" s="88"/>
      <c r="M17" s="88" t="s">
        <v>27</v>
      </c>
      <c r="N17" s="88"/>
      <c r="O17" s="88" t="s">
        <v>36</v>
      </c>
      <c r="P17" s="88"/>
      <c r="Q17" s="88" t="s">
        <v>37</v>
      </c>
      <c r="S17" s="88" t="s">
        <v>32</v>
      </c>
      <c r="U17" s="88" t="s">
        <v>38</v>
      </c>
      <c r="V17" s="88"/>
      <c r="W17" s="88" t="s">
        <v>38</v>
      </c>
      <c r="Y17" s="88" t="s">
        <v>39</v>
      </c>
    </row>
    <row r="18" spans="1:32" x14ac:dyDescent="0.2">
      <c r="C18" s="88" t="s">
        <v>35</v>
      </c>
      <c r="E18" s="88" t="s">
        <v>36</v>
      </c>
      <c r="G18" s="88" t="s">
        <v>136</v>
      </c>
      <c r="H18" s="88"/>
      <c r="I18" s="88" t="s">
        <v>136</v>
      </c>
      <c r="K18" s="88" t="s">
        <v>37</v>
      </c>
      <c r="L18" s="88"/>
      <c r="M18" s="88" t="s">
        <v>37</v>
      </c>
      <c r="Q18" s="88" t="s">
        <v>36</v>
      </c>
      <c r="Y18" s="88" t="s">
        <v>40</v>
      </c>
    </row>
    <row r="19" spans="1:32" x14ac:dyDescent="0.2">
      <c r="G19" s="88"/>
      <c r="I19" s="88"/>
      <c r="K19" s="88" t="s">
        <v>36</v>
      </c>
      <c r="L19" s="88"/>
      <c r="M19" s="88" t="s">
        <v>36</v>
      </c>
      <c r="Y19" s="88" t="s">
        <v>41</v>
      </c>
    </row>
    <row r="20" spans="1:32" x14ac:dyDescent="0.2">
      <c r="E20" s="88" t="s">
        <v>42</v>
      </c>
      <c r="F20" s="88"/>
      <c r="L20" s="88"/>
      <c r="M20" s="88" t="s">
        <v>116</v>
      </c>
      <c r="Q20" s="102" t="s">
        <v>82</v>
      </c>
      <c r="W20" s="88" t="s">
        <v>80</v>
      </c>
      <c r="Y20" s="88" t="s">
        <v>87</v>
      </c>
    </row>
    <row r="21" spans="1:32" x14ac:dyDescent="0.2">
      <c r="C21" s="88" t="s">
        <v>43</v>
      </c>
      <c r="D21" s="88"/>
      <c r="E21" s="88" t="s">
        <v>44</v>
      </c>
      <c r="F21" s="88"/>
      <c r="G21" s="88" t="s">
        <v>45</v>
      </c>
      <c r="H21" s="88"/>
      <c r="I21" s="88" t="s">
        <v>46</v>
      </c>
      <c r="J21" s="88"/>
      <c r="K21" s="88" t="s">
        <v>47</v>
      </c>
      <c r="L21" s="88"/>
      <c r="M21" s="88" t="s">
        <v>48</v>
      </c>
      <c r="N21" s="88"/>
      <c r="O21" s="88" t="s">
        <v>49</v>
      </c>
      <c r="P21" s="88"/>
      <c r="Q21" s="88" t="s">
        <v>50</v>
      </c>
      <c r="R21" s="88"/>
      <c r="S21" s="101" t="str">
        <f>LOWER("I")</f>
        <v>i</v>
      </c>
      <c r="T21" s="88"/>
      <c r="U21" s="88" t="s">
        <v>51</v>
      </c>
      <c r="V21" s="88"/>
      <c r="W21" s="88" t="s">
        <v>79</v>
      </c>
      <c r="X21" s="88"/>
      <c r="Y21" s="88" t="s">
        <v>52</v>
      </c>
    </row>
    <row r="22" spans="1:32" x14ac:dyDescent="0.2">
      <c r="O22" s="92"/>
    </row>
    <row r="23" spans="1:32" x14ac:dyDescent="0.2">
      <c r="A23" s="71" t="s">
        <v>53</v>
      </c>
      <c r="C23" s="103">
        <v>7.4999999999999997E-2</v>
      </c>
      <c r="D23" s="104"/>
      <c r="E23" s="105">
        <f>$W$12*C23</f>
        <v>0</v>
      </c>
      <c r="G23" s="106"/>
      <c r="I23" s="106"/>
      <c r="K23" s="106"/>
      <c r="M23" s="105">
        <f>E23+G23</f>
        <v>0</v>
      </c>
      <c r="O23" s="94">
        <f>'Enter Data Elements'!D14</f>
        <v>0</v>
      </c>
      <c r="Q23" s="105">
        <f>M23</f>
        <v>0</v>
      </c>
      <c r="S23" s="105">
        <f>W11</f>
        <v>0</v>
      </c>
      <c r="U23" s="372">
        <v>37272</v>
      </c>
      <c r="W23" s="107">
        <f>S23*U23</f>
        <v>0</v>
      </c>
      <c r="Y23" s="107">
        <f>Q23*W23</f>
        <v>0</v>
      </c>
    </row>
    <row r="24" spans="1:32" x14ac:dyDescent="0.2">
      <c r="O24" s="92"/>
      <c r="Q24" s="102"/>
      <c r="AF24" s="373"/>
    </row>
    <row r="25" spans="1:32" x14ac:dyDescent="0.2">
      <c r="A25" s="71" t="s">
        <v>54</v>
      </c>
      <c r="C25" s="103">
        <v>1.0209999999999999</v>
      </c>
      <c r="D25" s="104"/>
      <c r="E25" s="105">
        <f>$W$12*C25</f>
        <v>0</v>
      </c>
      <c r="G25" s="106"/>
      <c r="I25" s="106"/>
      <c r="K25" s="106"/>
      <c r="M25" s="105">
        <f>E25+G25+I25+K25</f>
        <v>0</v>
      </c>
      <c r="O25" s="94">
        <f>'Enter Data Elements'!D15</f>
        <v>0</v>
      </c>
      <c r="Q25" s="105">
        <f>M25</f>
        <v>0</v>
      </c>
      <c r="S25" s="106"/>
      <c r="U25" s="106"/>
      <c r="W25" s="98" t="e">
        <f>'Enter Data Elements'!D12</f>
        <v>#DIV/0!</v>
      </c>
      <c r="Y25" s="107" t="e">
        <f>Q25*W25</f>
        <v>#DIV/0!</v>
      </c>
    </row>
    <row r="26" spans="1:32" ht="12.75" customHeight="1" x14ac:dyDescent="0.2">
      <c r="O26" s="92"/>
      <c r="Q26" s="102"/>
      <c r="S26" s="108"/>
    </row>
    <row r="27" spans="1:32" x14ac:dyDescent="0.2">
      <c r="A27" s="71" t="s">
        <v>137</v>
      </c>
      <c r="C27" s="103">
        <v>7.9000000000000001E-2</v>
      </c>
      <c r="D27" s="104"/>
      <c r="E27" s="105">
        <f>$W$12*C27</f>
        <v>0</v>
      </c>
      <c r="G27" s="106"/>
      <c r="I27" s="106"/>
      <c r="K27" s="106"/>
      <c r="M27" s="105">
        <f>E27+G27+I27+K27</f>
        <v>0</v>
      </c>
      <c r="O27" s="94">
        <f>'Enter Data Elements'!D16</f>
        <v>0</v>
      </c>
      <c r="Q27" s="105">
        <f>M27</f>
        <v>0</v>
      </c>
      <c r="S27" s="106"/>
      <c r="U27" s="106"/>
      <c r="W27" s="98" t="e">
        <f>IF('Enter Data Elements'!D13&gt;0,'Enter Data Elements'!D13, W25)</f>
        <v>#DIV/0!</v>
      </c>
      <c r="Y27" s="107" t="e">
        <f>Q27*W27</f>
        <v>#DIV/0!</v>
      </c>
    </row>
    <row r="28" spans="1:32" ht="12.75" customHeight="1" x14ac:dyDescent="0.2">
      <c r="O28" s="92"/>
      <c r="Q28" s="102"/>
      <c r="S28" s="108"/>
    </row>
    <row r="29" spans="1:32" x14ac:dyDescent="0.2">
      <c r="A29" s="71" t="s">
        <v>55</v>
      </c>
      <c r="C29" s="103">
        <v>0.375</v>
      </c>
      <c r="D29" s="104"/>
      <c r="E29" s="105">
        <f>$W$12*C29</f>
        <v>0</v>
      </c>
      <c r="G29" s="106"/>
      <c r="I29" s="106"/>
      <c r="K29" s="106"/>
      <c r="M29" s="109">
        <f>E29</f>
        <v>0</v>
      </c>
      <c r="O29" s="94">
        <f>'Enter Data Elements'!D17</f>
        <v>0</v>
      </c>
      <c r="Q29" s="105">
        <f>M29</f>
        <v>0</v>
      </c>
      <c r="S29" s="106"/>
      <c r="U29" s="372">
        <v>22315</v>
      </c>
      <c r="W29" s="106"/>
      <c r="Y29" s="106"/>
    </row>
    <row r="30" spans="1:32" x14ac:dyDescent="0.2">
      <c r="O30" s="92"/>
    </row>
    <row r="31" spans="1:32" x14ac:dyDescent="0.2">
      <c r="A31" s="71" t="s">
        <v>138</v>
      </c>
      <c r="M31" s="105">
        <f>M23+M25+M27+M29</f>
        <v>0</v>
      </c>
      <c r="O31" s="105">
        <f>O23+O25+O27+O29</f>
        <v>0</v>
      </c>
      <c r="Q31" s="105">
        <f>Q23+Q25+Q27+Q29</f>
        <v>0</v>
      </c>
    </row>
    <row r="35" spans="1:27" x14ac:dyDescent="0.2">
      <c r="Q35" s="110"/>
      <c r="R35" s="110"/>
      <c r="S35" s="110"/>
      <c r="T35" s="110"/>
      <c r="U35" s="110"/>
      <c r="V35" s="110"/>
      <c r="W35" s="110"/>
      <c r="X35" s="110"/>
      <c r="Y35" s="110"/>
    </row>
    <row r="36" spans="1:27" x14ac:dyDescent="0.2">
      <c r="C36" s="88" t="s">
        <v>55</v>
      </c>
      <c r="G36" s="88" t="s">
        <v>39</v>
      </c>
      <c r="I36" s="88" t="s">
        <v>31</v>
      </c>
      <c r="K36" s="88" t="s">
        <v>40</v>
      </c>
      <c r="M36" s="111" t="s">
        <v>57</v>
      </c>
      <c r="O36" s="108" t="s">
        <v>117</v>
      </c>
      <c r="P36" s="110"/>
      <c r="Q36" s="108" t="s">
        <v>88</v>
      </c>
      <c r="R36" s="110"/>
      <c r="S36" s="108" t="s">
        <v>40</v>
      </c>
      <c r="T36" s="110"/>
      <c r="U36" s="108" t="s">
        <v>56</v>
      </c>
      <c r="V36" s="110"/>
      <c r="W36" s="111" t="s">
        <v>40</v>
      </c>
    </row>
    <row r="37" spans="1:27" x14ac:dyDescent="0.2">
      <c r="C37" s="88" t="s">
        <v>39</v>
      </c>
      <c r="G37" s="88" t="s">
        <v>40</v>
      </c>
      <c r="I37" s="88" t="s">
        <v>38</v>
      </c>
      <c r="K37" s="88" t="s">
        <v>41</v>
      </c>
      <c r="M37" s="112" t="s">
        <v>41</v>
      </c>
      <c r="O37" s="108" t="s">
        <v>37</v>
      </c>
      <c r="P37" s="110"/>
      <c r="Q37" s="108" t="s">
        <v>37</v>
      </c>
      <c r="R37" s="110"/>
      <c r="S37" s="108" t="s">
        <v>41</v>
      </c>
      <c r="T37" s="110"/>
      <c r="U37" s="108" t="s">
        <v>38</v>
      </c>
      <c r="V37" s="110"/>
      <c r="W37" s="112" t="s">
        <v>41</v>
      </c>
    </row>
    <row r="38" spans="1:27" x14ac:dyDescent="0.2">
      <c r="C38" s="88" t="s">
        <v>40</v>
      </c>
      <c r="G38" s="88" t="s">
        <v>41</v>
      </c>
      <c r="K38" s="88" t="s">
        <v>58</v>
      </c>
      <c r="M38" s="113"/>
      <c r="O38" s="110"/>
      <c r="P38" s="110"/>
      <c r="Q38" s="110"/>
      <c r="R38" s="110"/>
      <c r="S38" s="108" t="s">
        <v>118</v>
      </c>
      <c r="T38" s="110"/>
      <c r="U38" s="108" t="s">
        <v>41</v>
      </c>
      <c r="V38" s="110"/>
      <c r="W38" s="114"/>
    </row>
    <row r="39" spans="1:27" x14ac:dyDescent="0.2">
      <c r="C39" s="88" t="s">
        <v>41</v>
      </c>
      <c r="G39" s="88"/>
      <c r="K39" s="88" t="s">
        <v>59</v>
      </c>
      <c r="M39" s="113"/>
      <c r="O39" s="110"/>
      <c r="P39" s="110"/>
      <c r="Q39" s="110"/>
      <c r="R39" s="110"/>
      <c r="S39" s="115"/>
      <c r="T39" s="110"/>
      <c r="U39" s="102"/>
      <c r="V39" s="110"/>
      <c r="W39" s="114"/>
    </row>
    <row r="40" spans="1:27" x14ac:dyDescent="0.2">
      <c r="C40" s="88" t="s">
        <v>139</v>
      </c>
      <c r="G40" s="88" t="s">
        <v>144</v>
      </c>
      <c r="K40" s="71" t="s">
        <v>148</v>
      </c>
      <c r="M40" s="375" t="s">
        <v>212</v>
      </c>
      <c r="O40" s="108" t="s">
        <v>140</v>
      </c>
      <c r="P40" s="110"/>
      <c r="Q40" s="110"/>
      <c r="R40" s="110"/>
      <c r="S40" s="116"/>
      <c r="T40" s="110"/>
      <c r="U40" s="108"/>
      <c r="V40" s="110"/>
      <c r="W40" s="114" t="s">
        <v>147</v>
      </c>
    </row>
    <row r="41" spans="1:27" x14ac:dyDescent="0.2">
      <c r="C41" s="88" t="s">
        <v>60</v>
      </c>
      <c r="G41" s="88" t="s">
        <v>145</v>
      </c>
      <c r="I41" s="108" t="s">
        <v>85</v>
      </c>
      <c r="K41" s="108" t="s">
        <v>146</v>
      </c>
      <c r="M41" s="112" t="s">
        <v>61</v>
      </c>
      <c r="O41" s="108" t="s">
        <v>119</v>
      </c>
      <c r="P41" s="110"/>
      <c r="Q41" s="108" t="s">
        <v>86</v>
      </c>
      <c r="R41" s="110"/>
      <c r="S41" s="108" t="s">
        <v>62</v>
      </c>
      <c r="T41" s="110"/>
      <c r="U41" s="108" t="s">
        <v>89</v>
      </c>
      <c r="V41" s="110"/>
      <c r="W41" s="112" t="s">
        <v>90</v>
      </c>
      <c r="AA41" s="88"/>
    </row>
    <row r="42" spans="1:27" x14ac:dyDescent="0.2">
      <c r="F42" s="92"/>
      <c r="G42" s="92"/>
      <c r="H42" s="92"/>
      <c r="I42" s="92"/>
      <c r="M42" s="113"/>
      <c r="O42" s="110"/>
      <c r="P42" s="110"/>
      <c r="Q42" s="110"/>
      <c r="R42" s="110"/>
      <c r="S42" s="110"/>
      <c r="T42" s="110"/>
      <c r="U42" s="108"/>
      <c r="V42" s="110"/>
      <c r="W42" s="112"/>
    </row>
    <row r="43" spans="1:27" x14ac:dyDescent="0.2">
      <c r="A43" s="71" t="s">
        <v>53</v>
      </c>
      <c r="C43" s="106"/>
      <c r="F43" s="92"/>
      <c r="G43" s="117">
        <f>Y23</f>
        <v>0</v>
      </c>
      <c r="H43" s="92"/>
      <c r="I43" s="98">
        <f>'Enter Data Elements'!D18</f>
        <v>0</v>
      </c>
      <c r="K43" s="118"/>
      <c r="M43" s="119" t="e">
        <f>IF($G$51&gt;$I$51,ROUND(G43/$G$51*$M$51,2),ROUND(I43/$I$51*$M$51,2))</f>
        <v>#DIV/0!</v>
      </c>
      <c r="O43" s="120"/>
      <c r="P43" s="110"/>
      <c r="Q43" s="120"/>
      <c r="R43" s="110"/>
      <c r="S43" s="120"/>
      <c r="T43" s="110"/>
      <c r="U43" s="120"/>
      <c r="V43" s="121"/>
      <c r="W43" s="122">
        <f>G43</f>
        <v>0</v>
      </c>
      <c r="AA43" s="107"/>
    </row>
    <row r="44" spans="1:27" x14ac:dyDescent="0.2">
      <c r="F44" s="92"/>
      <c r="G44" s="92"/>
      <c r="H44" s="92"/>
      <c r="I44" s="123"/>
      <c r="M44" s="113"/>
      <c r="O44" s="110"/>
      <c r="P44" s="110"/>
      <c r="Q44" s="110"/>
      <c r="R44" s="110"/>
      <c r="S44" s="116"/>
      <c r="T44" s="110"/>
      <c r="U44" s="102"/>
      <c r="V44" s="110"/>
      <c r="W44" s="114"/>
    </row>
    <row r="45" spans="1:27" x14ac:dyDescent="0.2">
      <c r="A45" s="71" t="s">
        <v>54</v>
      </c>
      <c r="C45" s="106"/>
      <c r="F45" s="124"/>
      <c r="G45" s="117" t="e">
        <f>Y25</f>
        <v>#DIV/0!</v>
      </c>
      <c r="H45" s="92"/>
      <c r="I45" s="98">
        <f>'Enter Data Elements'!D19</f>
        <v>0</v>
      </c>
      <c r="K45" s="118"/>
      <c r="M45" s="119" t="e">
        <f>IF($G$51&gt;$I$51,ROUND(G45/$G$51*$M$51,2),ROUND(I45/$I$51*$M$51,2))</f>
        <v>#DIV/0!</v>
      </c>
      <c r="O45" s="120"/>
      <c r="P45" s="110"/>
      <c r="Q45" s="120"/>
      <c r="R45" s="110"/>
      <c r="S45" s="120"/>
      <c r="T45" s="110"/>
      <c r="U45" s="120"/>
      <c r="V45" s="110"/>
      <c r="W45" s="122" t="e">
        <f>G45</f>
        <v>#DIV/0!</v>
      </c>
      <c r="AA45" s="107"/>
    </row>
    <row r="46" spans="1:27" x14ac:dyDescent="0.2">
      <c r="F46" s="124"/>
      <c r="G46" s="117" t="s">
        <v>14</v>
      </c>
      <c r="H46" s="92"/>
      <c r="I46" s="123"/>
      <c r="M46" s="113"/>
      <c r="O46" s="110"/>
      <c r="P46" s="110"/>
      <c r="Q46" s="110"/>
      <c r="R46" s="110"/>
      <c r="S46" s="116"/>
      <c r="T46" s="110"/>
      <c r="U46" s="102"/>
      <c r="V46" s="110"/>
      <c r="W46" s="114"/>
    </row>
    <row r="47" spans="1:27" x14ac:dyDescent="0.2">
      <c r="A47" s="71" t="s">
        <v>137</v>
      </c>
      <c r="C47" s="106"/>
      <c r="F47" s="92"/>
      <c r="G47" s="117" t="e">
        <f>Y27</f>
        <v>#DIV/0!</v>
      </c>
      <c r="H47" s="92"/>
      <c r="I47" s="98">
        <f>'Enter Data Elements'!D20</f>
        <v>0</v>
      </c>
      <c r="K47" s="118"/>
      <c r="M47" s="119" t="e">
        <f>IF($G$51&gt;$I$51,ROUND(G47/$G$51*$M$51,2),ROUND(I47/$I$51*$M$51,2))</f>
        <v>#DIV/0!</v>
      </c>
      <c r="O47" s="120"/>
      <c r="P47" s="110"/>
      <c r="Q47" s="120"/>
      <c r="R47" s="110"/>
      <c r="S47" s="120"/>
      <c r="T47" s="110"/>
      <c r="U47" s="120"/>
      <c r="V47" s="110"/>
      <c r="W47" s="122" t="e">
        <f>G47</f>
        <v>#DIV/0!</v>
      </c>
    </row>
    <row r="48" spans="1:27" x14ac:dyDescent="0.2">
      <c r="F48" s="92"/>
      <c r="G48" s="92"/>
      <c r="H48" s="92"/>
      <c r="I48" s="123"/>
      <c r="M48" s="113"/>
      <c r="O48" s="110"/>
      <c r="P48" s="110"/>
      <c r="Q48" s="110"/>
      <c r="R48" s="110"/>
      <c r="S48" s="116"/>
      <c r="T48" s="110"/>
      <c r="U48" s="102"/>
      <c r="V48" s="110"/>
      <c r="W48" s="114"/>
    </row>
    <row r="49" spans="1:27" x14ac:dyDescent="0.2">
      <c r="A49" s="71" t="s">
        <v>55</v>
      </c>
      <c r="C49" s="107">
        <f>Q29*U29</f>
        <v>0</v>
      </c>
      <c r="F49" s="124"/>
      <c r="G49" s="117">
        <f>C49</f>
        <v>0</v>
      </c>
      <c r="H49" s="92"/>
      <c r="I49" s="98">
        <f>'Enter Data Elements'!D21</f>
        <v>0</v>
      </c>
      <c r="K49" s="118"/>
      <c r="M49" s="119" t="e">
        <f>IF($G$51&gt;$I$51,ROUND(G49/$G$51*$M$51,2),ROUND(I49/$I$51*$M$51,2))</f>
        <v>#DIV/0!</v>
      </c>
      <c r="O49" s="120"/>
      <c r="P49" s="110"/>
      <c r="Q49" s="120"/>
      <c r="R49" s="110"/>
      <c r="S49" s="120"/>
      <c r="T49" s="110"/>
      <c r="U49" s="120"/>
      <c r="V49" s="110"/>
      <c r="W49" s="122">
        <f>G49</f>
        <v>0</v>
      </c>
      <c r="AA49" s="107"/>
    </row>
    <row r="50" spans="1:27" x14ac:dyDescent="0.2">
      <c r="I50" s="102"/>
      <c r="K50" s="125">
        <f>SUM(K43:K49)</f>
        <v>0</v>
      </c>
      <c r="M50" s="113"/>
      <c r="O50" s="110"/>
      <c r="P50" s="110"/>
      <c r="Q50" s="110"/>
      <c r="R50" s="110"/>
      <c r="S50" s="116"/>
      <c r="T50" s="110"/>
      <c r="U50" s="102"/>
      <c r="V50" s="110"/>
      <c r="W50" s="114"/>
    </row>
    <row r="51" spans="1:27" x14ac:dyDescent="0.2">
      <c r="A51" s="71" t="s">
        <v>138</v>
      </c>
      <c r="G51" s="107" t="e">
        <f>G43+G45+G47+G49</f>
        <v>#DIV/0!</v>
      </c>
      <c r="I51" s="107">
        <f>I43+I45+I47+I49</f>
        <v>0</v>
      </c>
      <c r="K51" s="126" t="e">
        <f>MIN(G51,I51)</f>
        <v>#DIV/0!</v>
      </c>
      <c r="M51" s="127" t="e">
        <f>ROUND(K51*$I$12,2)</f>
        <v>#DIV/0!</v>
      </c>
      <c r="O51" s="126"/>
      <c r="P51" s="110"/>
      <c r="Q51" s="126"/>
      <c r="R51" s="110"/>
      <c r="S51" s="110"/>
      <c r="T51" s="110"/>
      <c r="U51" s="110"/>
      <c r="V51" s="110"/>
      <c r="W51" s="127" t="e">
        <f>W43+W45+W47+W49</f>
        <v>#DIV/0!</v>
      </c>
    </row>
    <row r="52" spans="1:27" x14ac:dyDescent="0.2">
      <c r="Q52" s="110"/>
      <c r="R52" s="110"/>
      <c r="S52" s="110"/>
      <c r="T52" s="110"/>
      <c r="U52" s="110"/>
      <c r="V52" s="110"/>
      <c r="W52" s="110"/>
      <c r="X52" s="110"/>
      <c r="Y52" s="110"/>
    </row>
    <row r="53" spans="1:27" x14ac:dyDescent="0.2">
      <c r="I53" s="107"/>
    </row>
  </sheetData>
  <mergeCells count="5">
    <mergeCell ref="A1:Y1"/>
    <mergeCell ref="A2:Y2"/>
    <mergeCell ref="A3:Y3"/>
    <mergeCell ref="A4:Y4"/>
    <mergeCell ref="G16:I16"/>
  </mergeCells>
  <pageMargins left="0.25" right="0.25" top="0.75" bottom="0.75" header="0.3" footer="0.3"/>
  <pageSetup scale="68" orientation="landscape" horizontalDpi="1800" verticalDpi="18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7"/>
  <sheetViews>
    <sheetView zoomScale="87" zoomScaleNormal="87" workbookViewId="0"/>
  </sheetViews>
  <sheetFormatPr defaultColWidth="8.77734375" defaultRowHeight="10.9" customHeight="1" x14ac:dyDescent="0.15"/>
  <cols>
    <col min="1" max="1" width="8.77734375" style="16" customWidth="1"/>
    <col min="2" max="5" width="7.88671875" style="16" customWidth="1"/>
    <col min="6" max="6" width="9" style="16" customWidth="1"/>
    <col min="7" max="8" width="7.88671875" style="16" customWidth="1"/>
    <col min="9" max="9" width="7.44140625" style="15" customWidth="1"/>
    <col min="10" max="16384" width="8.77734375" style="16"/>
  </cols>
  <sheetData>
    <row r="1" spans="1:8" ht="10.9" customHeight="1" x14ac:dyDescent="0.15">
      <c r="A1" s="408" t="s">
        <v>232</v>
      </c>
      <c r="B1" s="408"/>
      <c r="C1" s="408"/>
      <c r="D1" s="408"/>
      <c r="E1" s="408"/>
      <c r="F1" s="408"/>
      <c r="G1" s="408"/>
      <c r="H1" s="408"/>
    </row>
    <row r="2" spans="1:8" ht="10.9" customHeight="1" x14ac:dyDescent="0.15">
      <c r="A2" s="17" t="s">
        <v>205</v>
      </c>
      <c r="B2" s="14"/>
      <c r="C2" s="14"/>
      <c r="D2" s="14"/>
      <c r="E2" s="14"/>
      <c r="F2" s="14"/>
      <c r="G2" s="14"/>
      <c r="H2" s="14"/>
    </row>
    <row r="3" spans="1:8" ht="10.9" customHeight="1" x14ac:dyDescent="0.15">
      <c r="A3" s="17"/>
      <c r="B3" s="14"/>
      <c r="C3" s="14"/>
      <c r="D3" s="14"/>
      <c r="E3" s="14"/>
      <c r="F3" s="14"/>
      <c r="G3" s="14"/>
      <c r="H3" s="14"/>
    </row>
    <row r="4" spans="1:8" ht="10.9" customHeight="1" x14ac:dyDescent="0.15">
      <c r="A4" s="38"/>
      <c r="B4" s="36"/>
      <c r="C4" s="36"/>
      <c r="D4" s="36"/>
      <c r="E4" s="34" t="s">
        <v>0</v>
      </c>
      <c r="F4" s="34" t="s">
        <v>1</v>
      </c>
      <c r="G4" s="34" t="s">
        <v>2</v>
      </c>
      <c r="H4" s="34" t="s">
        <v>3</v>
      </c>
    </row>
    <row r="5" spans="1:8" ht="10.9" customHeight="1" x14ac:dyDescent="0.15">
      <c r="A5" s="37" t="s">
        <v>4</v>
      </c>
      <c r="B5" s="37" t="s">
        <v>5</v>
      </c>
      <c r="C5" s="37" t="s">
        <v>6</v>
      </c>
      <c r="D5" s="37" t="s">
        <v>7</v>
      </c>
      <c r="E5" s="34" t="s">
        <v>8</v>
      </c>
      <c r="F5" s="34" t="s">
        <v>9</v>
      </c>
      <c r="G5" s="34" t="s">
        <v>10</v>
      </c>
      <c r="H5" s="34" t="s">
        <v>11</v>
      </c>
    </row>
    <row r="6" spans="1:8" ht="10.9" customHeight="1" x14ac:dyDescent="0.15">
      <c r="A6" s="34">
        <v>0</v>
      </c>
      <c r="B6" s="35">
        <v>1</v>
      </c>
      <c r="C6" s="35">
        <v>1.0375000000000001</v>
      </c>
      <c r="D6" s="35">
        <v>1.0764</v>
      </c>
      <c r="E6" s="35">
        <v>1.1168</v>
      </c>
      <c r="F6" s="35">
        <v>1.1587000000000001</v>
      </c>
      <c r="G6" s="35">
        <v>1.2021999999999999</v>
      </c>
      <c r="H6" s="35">
        <v>1.2473000000000001</v>
      </c>
    </row>
    <row r="7" spans="1:8" ht="10.9" customHeight="1" x14ac:dyDescent="0.15">
      <c r="A7" s="34">
        <v>1</v>
      </c>
      <c r="B7" s="35">
        <v>1.0375000000000001</v>
      </c>
      <c r="C7" s="35">
        <v>1.0764</v>
      </c>
      <c r="D7" s="35">
        <v>1.1168</v>
      </c>
      <c r="E7" s="35">
        <v>1.1587000000000001</v>
      </c>
      <c r="F7" s="35">
        <v>1.2021999999999999</v>
      </c>
      <c r="G7" s="35">
        <v>1.2473000000000001</v>
      </c>
      <c r="H7" s="35">
        <v>1.2941</v>
      </c>
    </row>
    <row r="8" spans="1:8" ht="10.9" customHeight="1" x14ac:dyDescent="0.15">
      <c r="A8" s="34">
        <v>2</v>
      </c>
      <c r="B8" s="35">
        <v>1.0764</v>
      </c>
      <c r="C8" s="35">
        <v>1.1168</v>
      </c>
      <c r="D8" s="35">
        <v>1.1587000000000001</v>
      </c>
      <c r="E8" s="35">
        <v>1.2021999999999999</v>
      </c>
      <c r="F8" s="35">
        <v>1.2473000000000001</v>
      </c>
      <c r="G8" s="35">
        <v>1.2941</v>
      </c>
      <c r="H8" s="35">
        <v>1.3426</v>
      </c>
    </row>
    <row r="9" spans="1:8" ht="10.9" customHeight="1" x14ac:dyDescent="0.15">
      <c r="A9" s="34">
        <v>3</v>
      </c>
      <c r="B9" s="35">
        <v>1.1168</v>
      </c>
      <c r="C9" s="35">
        <v>1.1587000000000001</v>
      </c>
      <c r="D9" s="35">
        <v>1.2021999999999999</v>
      </c>
      <c r="E9" s="35">
        <v>1.2473000000000001</v>
      </c>
      <c r="F9" s="35">
        <v>1.2941</v>
      </c>
      <c r="G9" s="35">
        <v>1.3426</v>
      </c>
      <c r="H9" s="35">
        <v>1.3929</v>
      </c>
    </row>
    <row r="10" spans="1:8" ht="10.9" customHeight="1" x14ac:dyDescent="0.15">
      <c r="A10" s="34">
        <v>4</v>
      </c>
      <c r="B10" s="35">
        <v>1.1587000000000001</v>
      </c>
      <c r="C10" s="35">
        <v>1.2021999999999999</v>
      </c>
      <c r="D10" s="35">
        <v>1.2473000000000001</v>
      </c>
      <c r="E10" s="35">
        <v>1.2941</v>
      </c>
      <c r="F10" s="35">
        <v>1.3426</v>
      </c>
      <c r="G10" s="35">
        <v>1.3929</v>
      </c>
      <c r="H10" s="35">
        <v>1.4451000000000001</v>
      </c>
    </row>
    <row r="11" spans="1:8" ht="10.9" customHeight="1" x14ac:dyDescent="0.15">
      <c r="A11" s="34">
        <v>5</v>
      </c>
      <c r="B11" s="35">
        <v>1.2021999999999999</v>
      </c>
      <c r="C11" s="35">
        <v>1.2473000000000001</v>
      </c>
      <c r="D11" s="35">
        <v>1.2941</v>
      </c>
      <c r="E11" s="35">
        <v>1.3426</v>
      </c>
      <c r="F11" s="35">
        <v>1.3929</v>
      </c>
      <c r="G11" s="35">
        <v>1.4451000000000001</v>
      </c>
      <c r="H11" s="35">
        <v>1.4993000000000001</v>
      </c>
    </row>
    <row r="12" spans="1:8" ht="10.9" customHeight="1" x14ac:dyDescent="0.15">
      <c r="A12" s="34">
        <v>6</v>
      </c>
      <c r="B12" s="35">
        <v>1.2473000000000001</v>
      </c>
      <c r="C12" s="35">
        <v>1.2941</v>
      </c>
      <c r="D12" s="35">
        <v>1.3426</v>
      </c>
      <c r="E12" s="35">
        <v>1.3929</v>
      </c>
      <c r="F12" s="35">
        <v>1.4451000000000001</v>
      </c>
      <c r="G12" s="35">
        <v>1.4993000000000001</v>
      </c>
      <c r="H12" s="35">
        <v>1.5555000000000001</v>
      </c>
    </row>
    <row r="13" spans="1:8" ht="10.9" customHeight="1" x14ac:dyDescent="0.15">
      <c r="A13" s="34">
        <v>7</v>
      </c>
      <c r="B13" s="35">
        <v>1.2941</v>
      </c>
      <c r="C13" s="35">
        <v>1.3426</v>
      </c>
      <c r="D13" s="35">
        <v>1.3929</v>
      </c>
      <c r="E13" s="35">
        <v>1.4451000000000001</v>
      </c>
      <c r="F13" s="35">
        <v>1.4993000000000001</v>
      </c>
      <c r="G13" s="35">
        <v>1.5555000000000001</v>
      </c>
      <c r="H13" s="35">
        <v>1.6137999999999999</v>
      </c>
    </row>
    <row r="14" spans="1:8" ht="10.9" customHeight="1" x14ac:dyDescent="0.15">
      <c r="A14" s="34">
        <v>8</v>
      </c>
      <c r="B14" s="35">
        <v>1.3426</v>
      </c>
      <c r="C14" s="35">
        <v>1.3929</v>
      </c>
      <c r="D14" s="35">
        <v>1.4451000000000001</v>
      </c>
      <c r="E14" s="35">
        <v>1.4993000000000001</v>
      </c>
      <c r="F14" s="35">
        <v>1.5555000000000001</v>
      </c>
      <c r="G14" s="35">
        <v>1.6137999999999999</v>
      </c>
      <c r="H14" s="35">
        <v>1.6742999999999999</v>
      </c>
    </row>
    <row r="15" spans="1:8" ht="10.9" customHeight="1" x14ac:dyDescent="0.15">
      <c r="A15" s="34">
        <v>9</v>
      </c>
      <c r="B15" s="35">
        <v>1.3929</v>
      </c>
      <c r="C15" s="35">
        <v>1.4451000000000001</v>
      </c>
      <c r="D15" s="35">
        <v>1.4993000000000001</v>
      </c>
      <c r="E15" s="35">
        <v>1.5555000000000001</v>
      </c>
      <c r="F15" s="35">
        <v>1.6137999999999999</v>
      </c>
      <c r="G15" s="35">
        <v>1.6742999999999999</v>
      </c>
      <c r="H15" s="35">
        <v>1.7371000000000001</v>
      </c>
    </row>
    <row r="16" spans="1:8" ht="10.9" customHeight="1" x14ac:dyDescent="0.15">
      <c r="A16" s="34">
        <v>10</v>
      </c>
      <c r="B16" s="35">
        <v>1.3929</v>
      </c>
      <c r="C16" s="35">
        <v>1.4993000000000001</v>
      </c>
      <c r="D16" s="35">
        <v>1.5555000000000001</v>
      </c>
      <c r="E16" s="35">
        <v>1.6137999999999999</v>
      </c>
      <c r="F16" s="35">
        <v>1.6742999999999999</v>
      </c>
      <c r="G16" s="35">
        <v>1.7371000000000001</v>
      </c>
      <c r="H16" s="35">
        <v>1.8022</v>
      </c>
    </row>
    <row r="17" spans="1:8" ht="10.9" customHeight="1" x14ac:dyDescent="0.15">
      <c r="A17" s="34">
        <v>11</v>
      </c>
      <c r="B17" s="35">
        <v>1.3929</v>
      </c>
      <c r="C17" s="35">
        <v>1.4993000000000001</v>
      </c>
      <c r="D17" s="35">
        <v>1.5555000000000001</v>
      </c>
      <c r="E17" s="35">
        <v>1.6137999999999999</v>
      </c>
      <c r="F17" s="35">
        <v>1.7371000000000001</v>
      </c>
      <c r="G17" s="35">
        <v>1.8022</v>
      </c>
      <c r="H17" s="35">
        <v>1.8697999999999999</v>
      </c>
    </row>
    <row r="18" spans="1:8" ht="10.9" customHeight="1" x14ac:dyDescent="0.15">
      <c r="A18" s="34">
        <v>12</v>
      </c>
      <c r="B18" s="35">
        <v>1.3929</v>
      </c>
      <c r="C18" s="35">
        <v>1.4993000000000001</v>
      </c>
      <c r="D18" s="35">
        <v>1.5555000000000001</v>
      </c>
      <c r="E18" s="35">
        <v>1.6137999999999999</v>
      </c>
      <c r="F18" s="35">
        <v>1.7371000000000001</v>
      </c>
      <c r="G18" s="35">
        <v>1.8697999999999999</v>
      </c>
      <c r="H18" s="35">
        <v>1.9399</v>
      </c>
    </row>
    <row r="19" spans="1:8" ht="10.9" customHeight="1" x14ac:dyDescent="0.15">
      <c r="A19" s="34" t="s">
        <v>12</v>
      </c>
      <c r="B19" s="35">
        <v>1.3929</v>
      </c>
      <c r="C19" s="35">
        <v>1.4993000000000001</v>
      </c>
      <c r="D19" s="35">
        <v>1.5555000000000001</v>
      </c>
      <c r="E19" s="35">
        <v>1.6137999999999999</v>
      </c>
      <c r="F19" s="35">
        <v>1.7371000000000001</v>
      </c>
      <c r="G19" s="35">
        <v>1.8697999999999999</v>
      </c>
      <c r="H19" s="35">
        <v>2.0125999999999999</v>
      </c>
    </row>
    <row r="20" spans="1:8" ht="10.9" customHeight="1" x14ac:dyDescent="0.15">
      <c r="A20" s="18"/>
      <c r="B20" s="19"/>
      <c r="C20" s="19"/>
      <c r="D20" s="19"/>
      <c r="E20" s="19"/>
      <c r="F20" s="19"/>
      <c r="G20" s="19"/>
      <c r="H20" s="19"/>
    </row>
    <row r="21" spans="1:8" ht="10.9" customHeight="1" x14ac:dyDescent="0.15">
      <c r="A21" s="18"/>
      <c r="B21" s="15"/>
      <c r="C21" s="15"/>
      <c r="D21" s="15"/>
      <c r="E21" s="15"/>
      <c r="F21" s="15"/>
      <c r="G21" s="15"/>
      <c r="H21" s="15"/>
    </row>
    <row r="22" spans="1:8" ht="10.9" customHeight="1" x14ac:dyDescent="0.15">
      <c r="A22" s="14" t="s">
        <v>13</v>
      </c>
      <c r="B22" s="14"/>
      <c r="C22" s="14"/>
      <c r="D22" s="14"/>
      <c r="E22" s="14"/>
      <c r="F22" s="14"/>
      <c r="G22" s="14"/>
      <c r="H22" s="14"/>
    </row>
    <row r="23" spans="1:8" ht="10.9" customHeight="1" x14ac:dyDescent="0.15">
      <c r="A23" s="38"/>
      <c r="B23" s="36"/>
      <c r="C23" s="36"/>
      <c r="D23" s="36"/>
      <c r="E23" s="34" t="s">
        <v>0</v>
      </c>
      <c r="F23" s="34" t="s">
        <v>1</v>
      </c>
      <c r="G23" s="34" t="s">
        <v>2</v>
      </c>
      <c r="H23" s="34" t="s">
        <v>3</v>
      </c>
    </row>
    <row r="24" spans="1:8" ht="10.9" customHeight="1" x14ac:dyDescent="0.15">
      <c r="A24" s="37" t="s">
        <v>4</v>
      </c>
      <c r="B24" s="37" t="s">
        <v>5</v>
      </c>
      <c r="C24" s="37" t="s">
        <v>6</v>
      </c>
      <c r="D24" s="37" t="s">
        <v>7</v>
      </c>
      <c r="E24" s="34" t="s">
        <v>8</v>
      </c>
      <c r="F24" s="34" t="s">
        <v>9</v>
      </c>
      <c r="G24" s="34" t="s">
        <v>10</v>
      </c>
      <c r="H24" s="34" t="s">
        <v>11</v>
      </c>
    </row>
    <row r="25" spans="1:8" ht="10.9" customHeight="1" x14ac:dyDescent="0.15">
      <c r="A25" s="34">
        <v>0</v>
      </c>
      <c r="B25" s="42"/>
      <c r="C25" s="42"/>
      <c r="D25" s="42"/>
      <c r="E25" s="42"/>
      <c r="F25" s="42"/>
      <c r="G25" s="42"/>
      <c r="H25" s="42"/>
    </row>
    <row r="26" spans="1:8" ht="10.9" customHeight="1" x14ac:dyDescent="0.15">
      <c r="A26" s="34">
        <v>1</v>
      </c>
      <c r="B26" s="42"/>
      <c r="C26" s="42"/>
      <c r="D26" s="42"/>
      <c r="E26" s="42"/>
      <c r="F26" s="42"/>
      <c r="G26" s="42"/>
      <c r="H26" s="42"/>
    </row>
    <row r="27" spans="1:8" ht="10.9" customHeight="1" x14ac:dyDescent="0.15">
      <c r="A27" s="34">
        <v>2</v>
      </c>
      <c r="B27" s="42"/>
      <c r="C27" s="42"/>
      <c r="D27" s="42"/>
      <c r="E27" s="42"/>
      <c r="F27" s="42"/>
      <c r="G27" s="42"/>
      <c r="H27" s="42"/>
    </row>
    <row r="28" spans="1:8" ht="10.9" customHeight="1" x14ac:dyDescent="0.15">
      <c r="A28" s="34">
        <v>3</v>
      </c>
      <c r="B28" s="42"/>
      <c r="C28" s="42"/>
      <c r="D28" s="42"/>
      <c r="E28" s="42"/>
      <c r="F28" s="42"/>
      <c r="G28" s="42"/>
      <c r="H28" s="42"/>
    </row>
    <row r="29" spans="1:8" ht="10.9" customHeight="1" x14ac:dyDescent="0.15">
      <c r="A29" s="34">
        <v>4</v>
      </c>
      <c r="B29" s="42"/>
      <c r="C29" s="42"/>
      <c r="D29" s="42"/>
      <c r="E29" s="42"/>
      <c r="F29" s="42"/>
      <c r="G29" s="42"/>
      <c r="H29" s="42"/>
    </row>
    <row r="30" spans="1:8" ht="10.9" customHeight="1" x14ac:dyDescent="0.15">
      <c r="A30" s="34">
        <v>5</v>
      </c>
      <c r="B30" s="42"/>
      <c r="C30" s="42"/>
      <c r="D30" s="42"/>
      <c r="E30" s="42"/>
      <c r="F30" s="42"/>
      <c r="G30" s="42"/>
      <c r="H30" s="42"/>
    </row>
    <row r="31" spans="1:8" ht="10.9" customHeight="1" x14ac:dyDescent="0.15">
      <c r="A31" s="34">
        <v>6</v>
      </c>
      <c r="B31" s="42"/>
      <c r="C31" s="42"/>
      <c r="D31" s="42"/>
      <c r="E31" s="42"/>
      <c r="F31" s="42"/>
      <c r="G31" s="42"/>
      <c r="H31" s="42"/>
    </row>
    <row r="32" spans="1:8" ht="10.9" customHeight="1" x14ac:dyDescent="0.15">
      <c r="A32" s="34">
        <v>7</v>
      </c>
      <c r="B32" s="42"/>
      <c r="C32" s="42"/>
      <c r="D32" s="42"/>
      <c r="E32" s="42"/>
      <c r="F32" s="42"/>
      <c r="G32" s="42"/>
      <c r="H32" s="42"/>
    </row>
    <row r="33" spans="1:10" ht="10.9" customHeight="1" x14ac:dyDescent="0.15">
      <c r="A33" s="34">
        <v>8</v>
      </c>
      <c r="B33" s="42"/>
      <c r="C33" s="42"/>
      <c r="D33" s="42"/>
      <c r="E33" s="42"/>
      <c r="F33" s="42"/>
      <c r="G33" s="42"/>
      <c r="H33" s="42"/>
    </row>
    <row r="34" spans="1:10" ht="10.9" customHeight="1" x14ac:dyDescent="0.15">
      <c r="A34" s="34">
        <v>9</v>
      </c>
      <c r="B34" s="42"/>
      <c r="C34" s="42"/>
      <c r="D34" s="42"/>
      <c r="E34" s="42"/>
      <c r="F34" s="42"/>
      <c r="G34" s="42"/>
      <c r="H34" s="42"/>
    </row>
    <row r="35" spans="1:10" ht="10.9" customHeight="1" x14ac:dyDescent="0.15">
      <c r="A35" s="34">
        <v>10</v>
      </c>
      <c r="B35" s="42"/>
      <c r="C35" s="42"/>
      <c r="D35" s="42"/>
      <c r="E35" s="42"/>
      <c r="F35" s="42"/>
      <c r="G35" s="42"/>
      <c r="H35" s="42"/>
    </row>
    <row r="36" spans="1:10" ht="10.9" customHeight="1" x14ac:dyDescent="0.15">
      <c r="A36" s="34">
        <v>11</v>
      </c>
      <c r="B36" s="42"/>
      <c r="C36" s="42"/>
      <c r="D36" s="42"/>
      <c r="E36" s="42"/>
      <c r="F36" s="42"/>
      <c r="G36" s="42"/>
      <c r="H36" s="42"/>
    </row>
    <row r="37" spans="1:10" ht="10.9" customHeight="1" x14ac:dyDescent="0.15">
      <c r="A37" s="34">
        <v>12</v>
      </c>
      <c r="B37" s="42"/>
      <c r="C37" s="42"/>
      <c r="D37" s="42"/>
      <c r="E37" s="42"/>
      <c r="F37" s="42"/>
      <c r="G37" s="42"/>
      <c r="H37" s="42"/>
    </row>
    <row r="38" spans="1:10" ht="10.9" customHeight="1" x14ac:dyDescent="0.15">
      <c r="A38" s="34" t="s">
        <v>12</v>
      </c>
      <c r="B38" s="42"/>
      <c r="C38" s="42"/>
      <c r="D38" s="42"/>
      <c r="E38" s="42"/>
      <c r="F38" s="42"/>
      <c r="G38" s="42"/>
      <c r="H38" s="42"/>
    </row>
    <row r="39" spans="1:10" s="21" customFormat="1" ht="10.9" customHeight="1" x14ac:dyDescent="0.15">
      <c r="A39" s="43" t="s">
        <v>15</v>
      </c>
      <c r="B39" s="44">
        <f t="shared" ref="B39:H39" si="0">ROUND(SUM(B25:B38),5)</f>
        <v>0</v>
      </c>
      <c r="C39" s="44">
        <f t="shared" si="0"/>
        <v>0</v>
      </c>
      <c r="D39" s="44">
        <f t="shared" si="0"/>
        <v>0</v>
      </c>
      <c r="E39" s="44">
        <f t="shared" si="0"/>
        <v>0</v>
      </c>
      <c r="F39" s="44">
        <f t="shared" si="0"/>
        <v>0</v>
      </c>
      <c r="G39" s="44">
        <f t="shared" si="0"/>
        <v>0</v>
      </c>
      <c r="H39" s="44">
        <f t="shared" si="0"/>
        <v>0</v>
      </c>
      <c r="I39" s="20"/>
    </row>
    <row r="40" spans="1:10" ht="10.9" customHeight="1" x14ac:dyDescent="0.15">
      <c r="A40" s="18"/>
      <c r="B40" s="15"/>
      <c r="C40" s="15"/>
      <c r="D40" s="15"/>
      <c r="E40" s="15"/>
      <c r="F40" s="39" t="s">
        <v>64</v>
      </c>
      <c r="G40" s="40" t="s">
        <v>68</v>
      </c>
      <c r="H40" s="41">
        <f>ROUND(SUM(B39:H39),5)</f>
        <v>0</v>
      </c>
    </row>
    <row r="41" spans="1:10" ht="10.9" customHeight="1" x14ac:dyDescent="0.15">
      <c r="A41" s="18"/>
      <c r="B41" s="15"/>
      <c r="C41" s="15"/>
      <c r="D41" s="15"/>
      <c r="E41" s="30"/>
      <c r="F41" s="31"/>
      <c r="G41" s="32"/>
      <c r="H41" s="33"/>
      <c r="I41" s="30"/>
    </row>
    <row r="42" spans="1:10" ht="10.9" customHeight="1" x14ac:dyDescent="0.15">
      <c r="A42" s="14" t="s">
        <v>16</v>
      </c>
      <c r="B42" s="14"/>
      <c r="C42" s="14"/>
      <c r="D42" s="14"/>
      <c r="E42" s="14"/>
      <c r="F42" s="14"/>
      <c r="G42" s="14"/>
      <c r="H42" s="14"/>
    </row>
    <row r="43" spans="1:10" ht="10.9" customHeight="1" x14ac:dyDescent="0.15">
      <c r="A43" s="34"/>
      <c r="B43" s="45"/>
      <c r="C43" s="45"/>
      <c r="D43" s="45"/>
      <c r="E43" s="34" t="s">
        <v>0</v>
      </c>
      <c r="F43" s="34" t="s">
        <v>1</v>
      </c>
      <c r="G43" s="34" t="s">
        <v>2</v>
      </c>
      <c r="H43" s="34" t="s">
        <v>3</v>
      </c>
    </row>
    <row r="44" spans="1:10" ht="10.9" customHeight="1" x14ac:dyDescent="0.15">
      <c r="A44" s="34" t="s">
        <v>4</v>
      </c>
      <c r="B44" s="34" t="s">
        <v>5</v>
      </c>
      <c r="C44" s="34" t="s">
        <v>6</v>
      </c>
      <c r="D44" s="34" t="s">
        <v>7</v>
      </c>
      <c r="E44" s="34" t="s">
        <v>8</v>
      </c>
      <c r="F44" s="34" t="s">
        <v>9</v>
      </c>
      <c r="G44" s="34" t="s">
        <v>10</v>
      </c>
      <c r="H44" s="34" t="s">
        <v>11</v>
      </c>
    </row>
    <row r="45" spans="1:10" ht="10.9" customHeight="1" x14ac:dyDescent="0.15">
      <c r="A45" s="34">
        <v>0</v>
      </c>
      <c r="B45" s="44">
        <f t="shared" ref="B45:H58" si="1">ROUND((+B6*B25),5)</f>
        <v>0</v>
      </c>
      <c r="C45" s="44">
        <f t="shared" si="1"/>
        <v>0</v>
      </c>
      <c r="D45" s="44">
        <f t="shared" si="1"/>
        <v>0</v>
      </c>
      <c r="E45" s="44">
        <f t="shared" si="1"/>
        <v>0</v>
      </c>
      <c r="F45" s="44">
        <f t="shared" si="1"/>
        <v>0</v>
      </c>
      <c r="G45" s="44">
        <f t="shared" si="1"/>
        <v>0</v>
      </c>
      <c r="H45" s="44">
        <f t="shared" si="1"/>
        <v>0</v>
      </c>
      <c r="I45" s="20"/>
      <c r="J45" s="18"/>
    </row>
    <row r="46" spans="1:10" ht="10.9" customHeight="1" x14ac:dyDescent="0.15">
      <c r="A46" s="34">
        <v>1</v>
      </c>
      <c r="B46" s="44">
        <f t="shared" si="1"/>
        <v>0</v>
      </c>
      <c r="C46" s="44">
        <f t="shared" si="1"/>
        <v>0</v>
      </c>
      <c r="D46" s="44">
        <f t="shared" si="1"/>
        <v>0</v>
      </c>
      <c r="E46" s="44">
        <f t="shared" si="1"/>
        <v>0</v>
      </c>
      <c r="F46" s="44">
        <f t="shared" si="1"/>
        <v>0</v>
      </c>
      <c r="G46" s="44">
        <f t="shared" si="1"/>
        <v>0</v>
      </c>
      <c r="H46" s="44">
        <f t="shared" si="1"/>
        <v>0</v>
      </c>
      <c r="I46" s="20"/>
      <c r="J46" s="18"/>
    </row>
    <row r="47" spans="1:10" ht="10.9" customHeight="1" x14ac:dyDescent="0.15">
      <c r="A47" s="34">
        <v>2</v>
      </c>
      <c r="B47" s="44">
        <f t="shared" si="1"/>
        <v>0</v>
      </c>
      <c r="C47" s="44">
        <f t="shared" si="1"/>
        <v>0</v>
      </c>
      <c r="D47" s="44">
        <f t="shared" si="1"/>
        <v>0</v>
      </c>
      <c r="E47" s="44">
        <f t="shared" si="1"/>
        <v>0</v>
      </c>
      <c r="F47" s="44">
        <f t="shared" si="1"/>
        <v>0</v>
      </c>
      <c r="G47" s="44">
        <f t="shared" si="1"/>
        <v>0</v>
      </c>
      <c r="H47" s="44">
        <f t="shared" si="1"/>
        <v>0</v>
      </c>
      <c r="I47" s="20"/>
      <c r="J47" s="18"/>
    </row>
    <row r="48" spans="1:10" ht="10.9" customHeight="1" x14ac:dyDescent="0.15">
      <c r="A48" s="34">
        <v>3</v>
      </c>
      <c r="B48" s="44">
        <f t="shared" si="1"/>
        <v>0</v>
      </c>
      <c r="C48" s="44">
        <f t="shared" si="1"/>
        <v>0</v>
      </c>
      <c r="D48" s="44">
        <f t="shared" si="1"/>
        <v>0</v>
      </c>
      <c r="E48" s="44">
        <f t="shared" si="1"/>
        <v>0</v>
      </c>
      <c r="F48" s="44">
        <f t="shared" si="1"/>
        <v>0</v>
      </c>
      <c r="G48" s="44">
        <f t="shared" si="1"/>
        <v>0</v>
      </c>
      <c r="H48" s="44">
        <f t="shared" si="1"/>
        <v>0</v>
      </c>
      <c r="I48" s="20"/>
      <c r="J48" s="18"/>
    </row>
    <row r="49" spans="1:10" ht="10.9" customHeight="1" x14ac:dyDescent="0.15">
      <c r="A49" s="34">
        <v>4</v>
      </c>
      <c r="B49" s="44">
        <f t="shared" si="1"/>
        <v>0</v>
      </c>
      <c r="C49" s="44">
        <f t="shared" si="1"/>
        <v>0</v>
      </c>
      <c r="D49" s="44">
        <f t="shared" si="1"/>
        <v>0</v>
      </c>
      <c r="E49" s="44">
        <f t="shared" si="1"/>
        <v>0</v>
      </c>
      <c r="F49" s="44">
        <f t="shared" si="1"/>
        <v>0</v>
      </c>
      <c r="G49" s="44">
        <f t="shared" si="1"/>
        <v>0</v>
      </c>
      <c r="H49" s="44">
        <f t="shared" si="1"/>
        <v>0</v>
      </c>
      <c r="I49" s="20"/>
      <c r="J49" s="18"/>
    </row>
    <row r="50" spans="1:10" ht="10.9" customHeight="1" x14ac:dyDescent="0.15">
      <c r="A50" s="34">
        <v>5</v>
      </c>
      <c r="B50" s="44">
        <f t="shared" si="1"/>
        <v>0</v>
      </c>
      <c r="C50" s="44">
        <f t="shared" si="1"/>
        <v>0</v>
      </c>
      <c r="D50" s="44">
        <f t="shared" si="1"/>
        <v>0</v>
      </c>
      <c r="E50" s="44">
        <f t="shared" si="1"/>
        <v>0</v>
      </c>
      <c r="F50" s="44">
        <f t="shared" si="1"/>
        <v>0</v>
      </c>
      <c r="G50" s="44">
        <f t="shared" si="1"/>
        <v>0</v>
      </c>
      <c r="H50" s="44">
        <f t="shared" si="1"/>
        <v>0</v>
      </c>
      <c r="I50" s="20"/>
      <c r="J50" s="18"/>
    </row>
    <row r="51" spans="1:10" ht="10.9" customHeight="1" x14ac:dyDescent="0.15">
      <c r="A51" s="34">
        <v>6</v>
      </c>
      <c r="B51" s="44">
        <f t="shared" si="1"/>
        <v>0</v>
      </c>
      <c r="C51" s="44">
        <f t="shared" si="1"/>
        <v>0</v>
      </c>
      <c r="D51" s="44">
        <f t="shared" si="1"/>
        <v>0</v>
      </c>
      <c r="E51" s="44">
        <f t="shared" si="1"/>
        <v>0</v>
      </c>
      <c r="F51" s="44">
        <f t="shared" si="1"/>
        <v>0</v>
      </c>
      <c r="G51" s="44">
        <f t="shared" si="1"/>
        <v>0</v>
      </c>
      <c r="H51" s="44">
        <f t="shared" si="1"/>
        <v>0</v>
      </c>
      <c r="I51" s="20"/>
      <c r="J51" s="18"/>
    </row>
    <row r="52" spans="1:10" ht="10.9" customHeight="1" x14ac:dyDescent="0.15">
      <c r="A52" s="34">
        <v>7</v>
      </c>
      <c r="B52" s="44">
        <f t="shared" si="1"/>
        <v>0</v>
      </c>
      <c r="C52" s="44">
        <f t="shared" si="1"/>
        <v>0</v>
      </c>
      <c r="D52" s="44">
        <f t="shared" si="1"/>
        <v>0</v>
      </c>
      <c r="E52" s="44">
        <f t="shared" si="1"/>
        <v>0</v>
      </c>
      <c r="F52" s="44">
        <f t="shared" si="1"/>
        <v>0</v>
      </c>
      <c r="G52" s="44">
        <f t="shared" si="1"/>
        <v>0</v>
      </c>
      <c r="H52" s="44">
        <f t="shared" si="1"/>
        <v>0</v>
      </c>
      <c r="I52" s="20"/>
      <c r="J52" s="18"/>
    </row>
    <row r="53" spans="1:10" ht="10.9" customHeight="1" x14ac:dyDescent="0.15">
      <c r="A53" s="34">
        <v>8</v>
      </c>
      <c r="B53" s="44">
        <f t="shared" si="1"/>
        <v>0</v>
      </c>
      <c r="C53" s="44">
        <f t="shared" si="1"/>
        <v>0</v>
      </c>
      <c r="D53" s="44">
        <f t="shared" si="1"/>
        <v>0</v>
      </c>
      <c r="E53" s="44">
        <f t="shared" si="1"/>
        <v>0</v>
      </c>
      <c r="F53" s="44">
        <f t="shared" si="1"/>
        <v>0</v>
      </c>
      <c r="G53" s="44">
        <f t="shared" si="1"/>
        <v>0</v>
      </c>
      <c r="H53" s="44">
        <f t="shared" si="1"/>
        <v>0</v>
      </c>
      <c r="I53" s="20"/>
      <c r="J53" s="18"/>
    </row>
    <row r="54" spans="1:10" ht="10.9" customHeight="1" x14ac:dyDescent="0.15">
      <c r="A54" s="34">
        <v>9</v>
      </c>
      <c r="B54" s="44">
        <f t="shared" si="1"/>
        <v>0</v>
      </c>
      <c r="C54" s="44">
        <f t="shared" si="1"/>
        <v>0</v>
      </c>
      <c r="D54" s="44">
        <f t="shared" si="1"/>
        <v>0</v>
      </c>
      <c r="E54" s="44">
        <f t="shared" si="1"/>
        <v>0</v>
      </c>
      <c r="F54" s="44">
        <f t="shared" si="1"/>
        <v>0</v>
      </c>
      <c r="G54" s="44">
        <f t="shared" si="1"/>
        <v>0</v>
      </c>
      <c r="H54" s="44">
        <f t="shared" si="1"/>
        <v>0</v>
      </c>
      <c r="I54" s="20"/>
      <c r="J54" s="18"/>
    </row>
    <row r="55" spans="1:10" ht="10.9" customHeight="1" x14ac:dyDescent="0.15">
      <c r="A55" s="34">
        <v>10</v>
      </c>
      <c r="B55" s="44">
        <f t="shared" si="1"/>
        <v>0</v>
      </c>
      <c r="C55" s="44">
        <f t="shared" si="1"/>
        <v>0</v>
      </c>
      <c r="D55" s="44">
        <f t="shared" si="1"/>
        <v>0</v>
      </c>
      <c r="E55" s="44">
        <f t="shared" si="1"/>
        <v>0</v>
      </c>
      <c r="F55" s="44">
        <f t="shared" si="1"/>
        <v>0</v>
      </c>
      <c r="G55" s="44">
        <f t="shared" si="1"/>
        <v>0</v>
      </c>
      <c r="H55" s="44">
        <f t="shared" si="1"/>
        <v>0</v>
      </c>
      <c r="I55" s="20"/>
      <c r="J55" s="18"/>
    </row>
    <row r="56" spans="1:10" ht="10.9" customHeight="1" x14ac:dyDescent="0.15">
      <c r="A56" s="34">
        <v>11</v>
      </c>
      <c r="B56" s="44">
        <f t="shared" si="1"/>
        <v>0</v>
      </c>
      <c r="C56" s="44">
        <f t="shared" si="1"/>
        <v>0</v>
      </c>
      <c r="D56" s="44">
        <f t="shared" si="1"/>
        <v>0</v>
      </c>
      <c r="E56" s="44">
        <f t="shared" si="1"/>
        <v>0</v>
      </c>
      <c r="F56" s="44">
        <f t="shared" si="1"/>
        <v>0</v>
      </c>
      <c r="G56" s="44">
        <f t="shared" si="1"/>
        <v>0</v>
      </c>
      <c r="H56" s="44">
        <f t="shared" si="1"/>
        <v>0</v>
      </c>
      <c r="I56" s="20"/>
      <c r="J56" s="18"/>
    </row>
    <row r="57" spans="1:10" ht="10.9" customHeight="1" x14ac:dyDescent="0.15">
      <c r="A57" s="34">
        <v>12</v>
      </c>
      <c r="B57" s="44">
        <f t="shared" si="1"/>
        <v>0</v>
      </c>
      <c r="C57" s="44">
        <f t="shared" si="1"/>
        <v>0</v>
      </c>
      <c r="D57" s="44">
        <f t="shared" si="1"/>
        <v>0</v>
      </c>
      <c r="E57" s="44">
        <f t="shared" si="1"/>
        <v>0</v>
      </c>
      <c r="F57" s="44">
        <f t="shared" si="1"/>
        <v>0</v>
      </c>
      <c r="G57" s="44">
        <f t="shared" si="1"/>
        <v>0</v>
      </c>
      <c r="H57" s="44">
        <f t="shared" si="1"/>
        <v>0</v>
      </c>
      <c r="I57" s="20"/>
      <c r="J57" s="18"/>
    </row>
    <row r="58" spans="1:10" ht="10.9" customHeight="1" x14ac:dyDescent="0.15">
      <c r="A58" s="34" t="s">
        <v>12</v>
      </c>
      <c r="B58" s="44">
        <f t="shared" si="1"/>
        <v>0</v>
      </c>
      <c r="C58" s="44">
        <f t="shared" si="1"/>
        <v>0</v>
      </c>
      <c r="D58" s="44">
        <f t="shared" si="1"/>
        <v>0</v>
      </c>
      <c r="E58" s="44">
        <f t="shared" si="1"/>
        <v>0</v>
      </c>
      <c r="F58" s="44">
        <f t="shared" si="1"/>
        <v>0</v>
      </c>
      <c r="G58" s="44">
        <f t="shared" si="1"/>
        <v>0</v>
      </c>
      <c r="H58" s="44">
        <f t="shared" si="1"/>
        <v>0</v>
      </c>
      <c r="I58" s="20"/>
      <c r="J58" s="18"/>
    </row>
    <row r="59" spans="1:10" s="23" customFormat="1" ht="10.9" customHeight="1" x14ac:dyDescent="0.15">
      <c r="A59" s="34" t="s">
        <v>15</v>
      </c>
      <c r="B59" s="44">
        <f>ROUND(SUM(B45:B58),5)</f>
        <v>0</v>
      </c>
      <c r="C59" s="44">
        <f t="shared" ref="C59:H59" si="2">ROUND(SUM(C45:C58),5)</f>
        <v>0</v>
      </c>
      <c r="D59" s="44">
        <f t="shared" si="2"/>
        <v>0</v>
      </c>
      <c r="E59" s="44">
        <f t="shared" si="2"/>
        <v>0</v>
      </c>
      <c r="F59" s="44">
        <f t="shared" si="2"/>
        <v>0</v>
      </c>
      <c r="G59" s="44">
        <f t="shared" si="2"/>
        <v>0</v>
      </c>
      <c r="H59" s="44">
        <f t="shared" si="2"/>
        <v>0</v>
      </c>
      <c r="I59" s="22"/>
    </row>
    <row r="60" spans="1:10" ht="16.899999999999999" customHeight="1" x14ac:dyDescent="0.15">
      <c r="A60" s="18"/>
      <c r="B60" s="24"/>
      <c r="C60" s="24"/>
      <c r="D60" s="24"/>
      <c r="E60" s="24"/>
      <c r="F60" s="46" t="s">
        <v>91</v>
      </c>
      <c r="G60" s="47" t="s">
        <v>67</v>
      </c>
      <c r="H60" s="26">
        <f>ROUND(SUM(B59:H59),5)</f>
        <v>0</v>
      </c>
    </row>
    <row r="61" spans="1:10" ht="10.9" customHeight="1" x14ac:dyDescent="0.15">
      <c r="A61" s="18"/>
      <c r="B61" s="27"/>
      <c r="C61" s="27"/>
      <c r="D61" s="27"/>
      <c r="E61" s="27"/>
      <c r="F61" s="28" t="s">
        <v>14</v>
      </c>
      <c r="G61" s="25" t="s">
        <v>17</v>
      </c>
      <c r="H61" s="86">
        <f>IF(H40=0,0,ROUND(H60/H40,6))</f>
        <v>0</v>
      </c>
    </row>
    <row r="62" spans="1:10" ht="10.9" customHeight="1" x14ac:dyDescent="0.15">
      <c r="A62" s="18"/>
      <c r="B62" s="15"/>
      <c r="C62" s="15"/>
      <c r="D62" s="15"/>
      <c r="E62" s="15"/>
      <c r="F62" s="15"/>
      <c r="G62" s="15"/>
      <c r="H62" s="15"/>
    </row>
    <row r="63" spans="1:10" ht="10.9" customHeight="1" x14ac:dyDescent="0.15">
      <c r="A63" s="29"/>
      <c r="B63" s="15"/>
      <c r="C63" s="15"/>
      <c r="D63" s="15"/>
      <c r="E63" s="15"/>
      <c r="F63" s="15"/>
      <c r="G63" s="15"/>
      <c r="H63" s="15"/>
    </row>
    <row r="64" spans="1:10" ht="10.9" customHeight="1" x14ac:dyDescent="0.15">
      <c r="A64" s="29"/>
    </row>
    <row r="65" spans="1:1" ht="10.9" customHeight="1" x14ac:dyDescent="0.15">
      <c r="A65" s="29"/>
    </row>
    <row r="66" spans="1:1" ht="10.9" customHeight="1" x14ac:dyDescent="0.15">
      <c r="A66" s="29"/>
    </row>
    <row r="67" spans="1:1" ht="10.9" customHeight="1" x14ac:dyDescent="0.15">
      <c r="A67" s="29"/>
    </row>
    <row r="68" spans="1:1" ht="10.9" customHeight="1" x14ac:dyDescent="0.15">
      <c r="A68" s="29"/>
    </row>
    <row r="69" spans="1:1" ht="10.9" customHeight="1" x14ac:dyDescent="0.15">
      <c r="A69" s="29"/>
    </row>
    <row r="70" spans="1:1" ht="10.9" customHeight="1" x14ac:dyDescent="0.15">
      <c r="A70" s="29"/>
    </row>
    <row r="71" spans="1:1" ht="10.9" customHeight="1" x14ac:dyDescent="0.15">
      <c r="A71" s="29"/>
    </row>
    <row r="72" spans="1:1" ht="10.9" customHeight="1" x14ac:dyDescent="0.15">
      <c r="A72" s="29"/>
    </row>
    <row r="73" spans="1:1" ht="10.9" customHeight="1" x14ac:dyDescent="0.15">
      <c r="A73" s="29"/>
    </row>
    <row r="74" spans="1:1" ht="10.9" customHeight="1" x14ac:dyDescent="0.15">
      <c r="A74" s="29"/>
    </row>
    <row r="75" spans="1:1" ht="10.9" customHeight="1" x14ac:dyDescent="0.15">
      <c r="A75" s="29"/>
    </row>
    <row r="76" spans="1:1" ht="10.9" customHeight="1" x14ac:dyDescent="0.15">
      <c r="A76" s="29"/>
    </row>
    <row r="77" spans="1:1" ht="10.9" customHeight="1" x14ac:dyDescent="0.15">
      <c r="A77" s="29"/>
    </row>
    <row r="78" spans="1:1" ht="10.9" customHeight="1" x14ac:dyDescent="0.15">
      <c r="A78" s="29"/>
    </row>
    <row r="79" spans="1:1" ht="10.9" customHeight="1" x14ac:dyDescent="0.15">
      <c r="A79" s="29"/>
    </row>
    <row r="80" spans="1:1" ht="10.9" customHeight="1" x14ac:dyDescent="0.15">
      <c r="A80" s="29"/>
    </row>
    <row r="81" spans="1:1" ht="10.9" customHeight="1" x14ac:dyDescent="0.15">
      <c r="A81" s="29"/>
    </row>
    <row r="82" spans="1:1" ht="10.9" customHeight="1" x14ac:dyDescent="0.15">
      <c r="A82" s="29"/>
    </row>
    <row r="83" spans="1:1" ht="10.9" customHeight="1" x14ac:dyDescent="0.15">
      <c r="A83" s="29"/>
    </row>
    <row r="84" spans="1:1" ht="10.9" customHeight="1" x14ac:dyDescent="0.15">
      <c r="A84" s="29"/>
    </row>
    <row r="85" spans="1:1" ht="10.9" customHeight="1" x14ac:dyDescent="0.15">
      <c r="A85" s="29"/>
    </row>
    <row r="86" spans="1:1" ht="10.9" customHeight="1" x14ac:dyDescent="0.15">
      <c r="A86" s="29"/>
    </row>
    <row r="87" spans="1:1" ht="10.9" customHeight="1" x14ac:dyDescent="0.15">
      <c r="A87" s="29"/>
    </row>
    <row r="88" spans="1:1" ht="10.9" customHeight="1" x14ac:dyDescent="0.15">
      <c r="A88" s="29"/>
    </row>
    <row r="89" spans="1:1" ht="10.9" customHeight="1" x14ac:dyDescent="0.15">
      <c r="A89" s="29"/>
    </row>
    <row r="90" spans="1:1" ht="10.9" customHeight="1" x14ac:dyDescent="0.15">
      <c r="A90" s="29"/>
    </row>
    <row r="91" spans="1:1" ht="10.9" customHeight="1" x14ac:dyDescent="0.15">
      <c r="A91" s="29"/>
    </row>
    <row r="92" spans="1:1" ht="10.9" customHeight="1" x14ac:dyDescent="0.15">
      <c r="A92" s="29"/>
    </row>
    <row r="93" spans="1:1" ht="10.9" customHeight="1" x14ac:dyDescent="0.15">
      <c r="A93" s="29"/>
    </row>
    <row r="94" spans="1:1" ht="10.9" customHeight="1" x14ac:dyDescent="0.15">
      <c r="A94" s="29"/>
    </row>
    <row r="95" spans="1:1" ht="10.9" customHeight="1" x14ac:dyDescent="0.15">
      <c r="A95" s="29"/>
    </row>
    <row r="96" spans="1:1" ht="10.9" customHeight="1" x14ac:dyDescent="0.15">
      <c r="A96" s="29"/>
    </row>
    <row r="97" spans="1:1" ht="10.9" customHeight="1" x14ac:dyDescent="0.15">
      <c r="A97" s="29"/>
    </row>
    <row r="98" spans="1:1" ht="10.9" customHeight="1" x14ac:dyDescent="0.15">
      <c r="A98" s="29"/>
    </row>
    <row r="99" spans="1:1" ht="10.9" customHeight="1" x14ac:dyDescent="0.15">
      <c r="A99" s="29"/>
    </row>
    <row r="100" spans="1:1" ht="10.9" customHeight="1" x14ac:dyDescent="0.15">
      <c r="A100" s="29"/>
    </row>
    <row r="101" spans="1:1" ht="10.9" customHeight="1" x14ac:dyDescent="0.15">
      <c r="A101" s="29"/>
    </row>
    <row r="102" spans="1:1" ht="10.9" customHeight="1" x14ac:dyDescent="0.15">
      <c r="A102" s="29"/>
    </row>
    <row r="103" spans="1:1" ht="10.9" customHeight="1" x14ac:dyDescent="0.15">
      <c r="A103" s="29"/>
    </row>
    <row r="104" spans="1:1" ht="10.9" customHeight="1" x14ac:dyDescent="0.15">
      <c r="A104" s="29"/>
    </row>
    <row r="105" spans="1:1" ht="10.9" customHeight="1" x14ac:dyDescent="0.15">
      <c r="A105" s="29"/>
    </row>
    <row r="106" spans="1:1" ht="10.9" customHeight="1" x14ac:dyDescent="0.15">
      <c r="A106" s="29"/>
    </row>
    <row r="107" spans="1:1" ht="10.9" customHeight="1" x14ac:dyDescent="0.15">
      <c r="A107" s="29"/>
    </row>
    <row r="108" spans="1:1" ht="10.9" customHeight="1" x14ac:dyDescent="0.15">
      <c r="A108" s="29"/>
    </row>
    <row r="109" spans="1:1" ht="10.9" customHeight="1" x14ac:dyDescent="0.15">
      <c r="A109" s="29"/>
    </row>
    <row r="110" spans="1:1" ht="10.9" customHeight="1" x14ac:dyDescent="0.15">
      <c r="A110" s="29"/>
    </row>
    <row r="111" spans="1:1" ht="10.9" customHeight="1" x14ac:dyDescent="0.15">
      <c r="A111" s="29"/>
    </row>
    <row r="112" spans="1:1" ht="10.9" customHeight="1" x14ac:dyDescent="0.15">
      <c r="A112" s="29"/>
    </row>
    <row r="113" spans="1:1" ht="10.9" customHeight="1" x14ac:dyDescent="0.15">
      <c r="A113" s="29"/>
    </row>
    <row r="114" spans="1:1" ht="10.9" customHeight="1" x14ac:dyDescent="0.15">
      <c r="A114" s="29"/>
    </row>
    <row r="115" spans="1:1" ht="10.9" customHeight="1" x14ac:dyDescent="0.15">
      <c r="A115" s="29"/>
    </row>
    <row r="116" spans="1:1" ht="10.9" customHeight="1" x14ac:dyDescent="0.15">
      <c r="A116" s="29"/>
    </row>
    <row r="117" spans="1:1" ht="10.9" customHeight="1" x14ac:dyDescent="0.15">
      <c r="A117" s="29"/>
    </row>
    <row r="118" spans="1:1" ht="10.9" customHeight="1" x14ac:dyDescent="0.15">
      <c r="A118" s="29"/>
    </row>
    <row r="119" spans="1:1" ht="10.9" customHeight="1" x14ac:dyDescent="0.15">
      <c r="A119" s="29"/>
    </row>
    <row r="120" spans="1:1" ht="10.9" customHeight="1" x14ac:dyDescent="0.15">
      <c r="A120" s="29"/>
    </row>
    <row r="121" spans="1:1" ht="10.9" customHeight="1" x14ac:dyDescent="0.15">
      <c r="A121" s="29"/>
    </row>
    <row r="122" spans="1:1" ht="10.9" customHeight="1" x14ac:dyDescent="0.15">
      <c r="A122" s="29"/>
    </row>
    <row r="123" spans="1:1" ht="10.9" customHeight="1" x14ac:dyDescent="0.15">
      <c r="A123" s="29"/>
    </row>
    <row r="124" spans="1:1" ht="10.9" customHeight="1" x14ac:dyDescent="0.15">
      <c r="A124" s="29"/>
    </row>
    <row r="125" spans="1:1" ht="10.9" customHeight="1" x14ac:dyDescent="0.15">
      <c r="A125" s="29"/>
    </row>
    <row r="126" spans="1:1" ht="10.9" customHeight="1" x14ac:dyDescent="0.15">
      <c r="A126" s="29"/>
    </row>
    <row r="127" spans="1:1" ht="10.9" customHeight="1" x14ac:dyDescent="0.15">
      <c r="A127" s="29"/>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workbookViewId="0"/>
  </sheetViews>
  <sheetFormatPr defaultColWidth="8.77734375" defaultRowHeight="12.75" x14ac:dyDescent="0.2"/>
  <cols>
    <col min="1" max="1" width="9.33203125" style="82" customWidth="1"/>
    <col min="2" max="2" width="10.33203125" style="82" customWidth="1"/>
    <col min="3" max="3" width="11.77734375" style="82" customWidth="1"/>
    <col min="4" max="4" width="14.33203125" style="82" customWidth="1"/>
    <col min="5" max="5" width="12.21875" style="82" customWidth="1"/>
    <col min="6" max="6" width="10.77734375" style="82" customWidth="1"/>
    <col min="7" max="7" width="5.77734375" style="82" customWidth="1"/>
    <col min="8" max="9" width="5" style="82" customWidth="1"/>
    <col min="10" max="10" width="7.5546875" style="82" customWidth="1"/>
    <col min="11" max="11" width="6.109375" style="82" customWidth="1"/>
    <col min="12" max="12" width="8.77734375" style="159"/>
    <col min="13" max="13" width="11.44140625" style="82" bestFit="1" customWidth="1"/>
    <col min="14" max="16384" width="8.77734375" style="82"/>
  </cols>
  <sheetData>
    <row r="1" spans="1:12" x14ac:dyDescent="0.2">
      <c r="A1" s="128"/>
      <c r="E1" s="80"/>
      <c r="F1" s="80"/>
      <c r="G1" s="80"/>
      <c r="H1" s="80"/>
      <c r="I1" s="80"/>
      <c r="J1" s="80"/>
      <c r="K1" s="80"/>
    </row>
    <row r="2" spans="1:12" s="130" customFormat="1" ht="19.149999999999999" customHeight="1" x14ac:dyDescent="0.2">
      <c r="A2" s="129" t="s">
        <v>125</v>
      </c>
      <c r="B2" s="129"/>
      <c r="C2" s="82"/>
      <c r="D2" s="82"/>
      <c r="E2" s="80"/>
      <c r="F2" s="80"/>
      <c r="G2" s="80"/>
      <c r="H2" s="80"/>
      <c r="I2" s="80"/>
      <c r="J2" s="80"/>
      <c r="K2" s="80"/>
      <c r="L2" s="172"/>
    </row>
    <row r="3" spans="1:12" s="133" customFormat="1" ht="16.149999999999999" customHeight="1" x14ac:dyDescent="0.2">
      <c r="A3" s="131">
        <v>1</v>
      </c>
      <c r="B3" s="347" t="s">
        <v>194</v>
      </c>
      <c r="C3" s="132"/>
      <c r="D3" s="131"/>
      <c r="E3" s="80"/>
      <c r="F3" s="80"/>
      <c r="G3" s="80"/>
      <c r="H3" s="80"/>
      <c r="I3" s="80"/>
      <c r="J3" s="80"/>
      <c r="K3" s="80"/>
      <c r="L3" s="173"/>
    </row>
    <row r="4" spans="1:12" s="133" customFormat="1" ht="16.149999999999999" customHeight="1" x14ac:dyDescent="0.2">
      <c r="A4" s="131">
        <v>2</v>
      </c>
      <c r="B4" s="134" t="s">
        <v>195</v>
      </c>
      <c r="C4" s="132"/>
      <c r="D4" s="131"/>
      <c r="E4" s="80"/>
      <c r="F4" s="80"/>
      <c r="G4" s="80"/>
      <c r="H4" s="80"/>
      <c r="I4" s="80"/>
      <c r="J4" s="80"/>
      <c r="K4" s="80"/>
      <c r="L4" s="173"/>
    </row>
    <row r="5" spans="1:12" s="133" customFormat="1" ht="16.149999999999999" customHeight="1" x14ac:dyDescent="0.2">
      <c r="A5" s="348">
        <v>3</v>
      </c>
      <c r="B5" s="134" t="s">
        <v>196</v>
      </c>
      <c r="C5" s="132"/>
      <c r="D5" s="131"/>
      <c r="E5" s="80"/>
      <c r="F5" s="80"/>
      <c r="G5" s="80"/>
      <c r="H5" s="80"/>
      <c r="I5" s="80"/>
      <c r="J5" s="80"/>
      <c r="K5" s="80"/>
      <c r="L5" s="173"/>
    </row>
    <row r="6" spans="1:12" s="133" customFormat="1" ht="16.149999999999999" customHeight="1" x14ac:dyDescent="0.2">
      <c r="A6" s="348">
        <v>4</v>
      </c>
      <c r="B6" s="349" t="s">
        <v>197</v>
      </c>
      <c r="C6" s="350"/>
      <c r="D6" s="348"/>
      <c r="E6" s="80"/>
      <c r="F6" s="80"/>
      <c r="G6" s="80"/>
      <c r="H6" s="80"/>
      <c r="I6" s="80"/>
      <c r="J6" s="80"/>
      <c r="K6" s="80"/>
      <c r="L6" s="173"/>
    </row>
    <row r="7" spans="1:12" s="133" customFormat="1" ht="16.149999999999999" customHeight="1" x14ac:dyDescent="0.2">
      <c r="A7" s="348">
        <v>5</v>
      </c>
      <c r="B7" s="135" t="s">
        <v>126</v>
      </c>
      <c r="C7" s="351"/>
      <c r="D7" s="352"/>
      <c r="E7" s="80"/>
      <c r="F7" s="80"/>
      <c r="G7" s="80"/>
      <c r="H7" s="80"/>
      <c r="I7" s="80"/>
      <c r="J7" s="80"/>
      <c r="K7" s="80"/>
      <c r="L7" s="173"/>
    </row>
    <row r="8" spans="1:12" s="77" customFormat="1" ht="12.6" customHeight="1" x14ac:dyDescent="0.2">
      <c r="E8" s="80"/>
      <c r="F8" s="80"/>
      <c r="G8" s="80"/>
      <c r="H8" s="80"/>
      <c r="I8" s="80"/>
      <c r="L8" s="147"/>
    </row>
    <row r="9" spans="1:12" customFormat="1" ht="15" x14ac:dyDescent="0.2">
      <c r="A9" s="83" t="s">
        <v>231</v>
      </c>
      <c r="B9" s="83"/>
      <c r="C9" s="83"/>
      <c r="D9" s="80"/>
      <c r="E9" s="80"/>
      <c r="F9" s="80"/>
      <c r="G9" s="80"/>
      <c r="H9" s="80"/>
      <c r="I9" s="80"/>
    </row>
    <row r="10" spans="1:12" customFormat="1" ht="15" x14ac:dyDescent="0.2">
      <c r="A10" s="49"/>
      <c r="B10" s="49"/>
      <c r="C10" s="49"/>
      <c r="D10" s="83"/>
      <c r="E10" s="80"/>
      <c r="F10" s="80"/>
      <c r="G10" s="80"/>
      <c r="H10" s="80"/>
      <c r="I10" s="80"/>
    </row>
    <row r="11" spans="1:12" customFormat="1" ht="15" x14ac:dyDescent="0.2">
      <c r="A11" s="136" t="s">
        <v>206</v>
      </c>
      <c r="B11" s="84" t="s">
        <v>96</v>
      </c>
      <c r="C11" s="137" t="s">
        <v>207</v>
      </c>
      <c r="D11" s="81" t="s">
        <v>210</v>
      </c>
      <c r="E11" s="80"/>
      <c r="F11" s="80"/>
      <c r="G11" s="80"/>
      <c r="H11" s="80"/>
      <c r="I11" s="80"/>
    </row>
    <row r="12" spans="1:12" customFormat="1" ht="43.9" customHeight="1" x14ac:dyDescent="0.2">
      <c r="A12" s="138" t="s">
        <v>122</v>
      </c>
      <c r="B12" s="139" t="s">
        <v>141</v>
      </c>
      <c r="C12" s="138" t="s">
        <v>123</v>
      </c>
      <c r="D12" s="175" t="s">
        <v>198</v>
      </c>
      <c r="E12" s="80"/>
      <c r="F12" s="80"/>
      <c r="G12" s="80"/>
      <c r="H12" s="80"/>
      <c r="I12" s="80"/>
    </row>
    <row r="13" spans="1:12" customFormat="1" ht="15" customHeight="1" x14ac:dyDescent="0.2">
      <c r="A13" s="162" t="s">
        <v>124</v>
      </c>
      <c r="B13" s="163">
        <v>0</v>
      </c>
      <c r="C13" s="344">
        <v>38500</v>
      </c>
      <c r="D13" s="170">
        <f>B13*C13</f>
        <v>0</v>
      </c>
      <c r="E13" s="80"/>
      <c r="F13" s="80"/>
      <c r="G13" s="80"/>
      <c r="H13" s="80"/>
      <c r="I13" s="80"/>
    </row>
    <row r="14" spans="1:12" customFormat="1" ht="15" x14ac:dyDescent="0.2">
      <c r="A14" s="140" t="s">
        <v>182</v>
      </c>
      <c r="B14" s="164">
        <v>0</v>
      </c>
      <c r="C14" s="345">
        <v>39000</v>
      </c>
      <c r="D14" s="171">
        <f t="shared" ref="D14:D20" si="0">B14*C14</f>
        <v>0</v>
      </c>
      <c r="E14" s="80"/>
      <c r="F14" s="80"/>
      <c r="G14" s="80"/>
      <c r="H14" s="80"/>
      <c r="I14" s="80"/>
    </row>
    <row r="15" spans="1:12" customFormat="1" ht="15" x14ac:dyDescent="0.2">
      <c r="A15" s="141" t="s">
        <v>183</v>
      </c>
      <c r="B15" s="164">
        <v>0</v>
      </c>
      <c r="C15" s="346">
        <v>39500</v>
      </c>
      <c r="D15" s="171">
        <f t="shared" si="0"/>
        <v>0</v>
      </c>
      <c r="E15" s="80"/>
      <c r="F15" s="80"/>
      <c r="G15" s="80"/>
      <c r="H15" s="80"/>
      <c r="I15" s="80"/>
    </row>
    <row r="16" spans="1:12" customFormat="1" ht="15" x14ac:dyDescent="0.2">
      <c r="A16" s="140" t="s">
        <v>98</v>
      </c>
      <c r="B16" s="164">
        <v>0</v>
      </c>
      <c r="C16" s="346">
        <v>42500</v>
      </c>
      <c r="D16" s="171">
        <f t="shared" si="0"/>
        <v>0</v>
      </c>
      <c r="E16" s="80"/>
      <c r="F16" s="80"/>
      <c r="G16" s="80"/>
      <c r="H16" s="80"/>
      <c r="I16" s="80"/>
    </row>
    <row r="17" spans="1:12" customFormat="1" ht="15" x14ac:dyDescent="0.2">
      <c r="A17" s="140" t="s">
        <v>99</v>
      </c>
      <c r="B17" s="166">
        <v>0</v>
      </c>
      <c r="C17" s="346">
        <v>44375</v>
      </c>
      <c r="D17" s="171">
        <f t="shared" si="0"/>
        <v>0</v>
      </c>
      <c r="E17" s="78"/>
      <c r="F17" s="78"/>
      <c r="G17" s="78"/>
      <c r="H17" s="80"/>
      <c r="I17" s="80"/>
    </row>
    <row r="18" spans="1:12" customFormat="1" ht="15" x14ac:dyDescent="0.2">
      <c r="A18" s="140" t="s">
        <v>100</v>
      </c>
      <c r="B18" s="166">
        <v>0</v>
      </c>
      <c r="C18" s="346">
        <v>46250</v>
      </c>
      <c r="D18" s="171">
        <f t="shared" si="0"/>
        <v>0</v>
      </c>
      <c r="E18" s="78"/>
      <c r="F18" s="78"/>
      <c r="G18" s="78"/>
      <c r="H18" s="80"/>
      <c r="I18" s="80"/>
    </row>
    <row r="19" spans="1:12" customFormat="1" ht="15" x14ac:dyDescent="0.2">
      <c r="A19" s="140" t="s">
        <v>101</v>
      </c>
      <c r="B19" s="166">
        <v>0</v>
      </c>
      <c r="C19" s="346">
        <v>48125</v>
      </c>
      <c r="D19" s="171">
        <f t="shared" si="0"/>
        <v>0</v>
      </c>
      <c r="E19" s="78"/>
      <c r="F19" s="78"/>
      <c r="G19" s="78"/>
      <c r="H19" s="80"/>
      <c r="I19" s="80"/>
    </row>
    <row r="20" spans="1:12" customFormat="1" ht="15" x14ac:dyDescent="0.2">
      <c r="A20" s="140" t="s">
        <v>102</v>
      </c>
      <c r="B20" s="164">
        <v>0</v>
      </c>
      <c r="C20" s="346">
        <v>50000</v>
      </c>
      <c r="D20" s="165">
        <f t="shared" si="0"/>
        <v>0</v>
      </c>
      <c r="E20" s="78"/>
      <c r="F20" s="78"/>
      <c r="G20" s="78"/>
      <c r="H20" s="80"/>
      <c r="I20" s="80"/>
    </row>
    <row r="21" spans="1:12" customFormat="1" ht="15.75" thickBot="1" x14ac:dyDescent="0.25">
      <c r="A21" s="142" t="s">
        <v>200</v>
      </c>
      <c r="B21" s="143">
        <f>SUM(B13:B20)</f>
        <v>0</v>
      </c>
      <c r="C21" s="78"/>
      <c r="D21" s="144" t="s">
        <v>142</v>
      </c>
      <c r="E21" s="145">
        <f>SUM(D13:D20)</f>
        <v>0</v>
      </c>
      <c r="F21" s="78"/>
      <c r="G21" s="78"/>
      <c r="H21" s="80"/>
      <c r="I21" s="80"/>
    </row>
    <row r="22" spans="1:12" customFormat="1" ht="15.75" thickTop="1" x14ac:dyDescent="0.2">
      <c r="A22" s="78"/>
      <c r="B22" s="78"/>
      <c r="C22" s="78"/>
      <c r="D22" s="78"/>
      <c r="E22" s="146"/>
      <c r="F22" s="78"/>
      <c r="G22" s="78"/>
      <c r="H22" s="80"/>
      <c r="I22" s="80"/>
    </row>
    <row r="23" spans="1:12" customFormat="1" ht="15" x14ac:dyDescent="0.2">
      <c r="A23" s="149" t="s">
        <v>120</v>
      </c>
      <c r="B23" s="149"/>
      <c r="C23" s="147"/>
      <c r="D23" s="147"/>
      <c r="E23" s="148"/>
      <c r="F23" s="147"/>
      <c r="G23" s="147"/>
      <c r="H23" s="147"/>
      <c r="I23" s="147"/>
    </row>
    <row r="24" spans="1:12" customFormat="1" ht="21" customHeight="1" x14ac:dyDescent="0.2">
      <c r="A24" s="150" t="s">
        <v>153</v>
      </c>
      <c r="B24" s="150"/>
      <c r="C24" s="150"/>
      <c r="D24" s="150"/>
      <c r="E24" s="148"/>
      <c r="F24" s="147"/>
      <c r="G24" s="147"/>
      <c r="H24" s="147"/>
      <c r="I24" s="147"/>
    </row>
    <row r="25" spans="1:12" customFormat="1" ht="15" x14ac:dyDescent="0.2">
      <c r="A25" s="150" t="s">
        <v>121</v>
      </c>
      <c r="B25" s="151" t="s">
        <v>36</v>
      </c>
      <c r="C25" s="149" t="s">
        <v>211</v>
      </c>
      <c r="D25" s="152" t="s">
        <v>97</v>
      </c>
      <c r="E25" s="153"/>
      <c r="F25" s="149"/>
      <c r="G25" s="149"/>
      <c r="H25" s="149"/>
      <c r="I25" s="149"/>
    </row>
    <row r="26" spans="1:12" customFormat="1" ht="15" x14ac:dyDescent="0.2">
      <c r="A26" s="154" t="s">
        <v>108</v>
      </c>
      <c r="B26" s="195">
        <v>0</v>
      </c>
      <c r="C26" s="346">
        <v>2000</v>
      </c>
      <c r="D26" s="155">
        <f>B26*C26</f>
        <v>0</v>
      </c>
      <c r="E26" s="148"/>
      <c r="F26" s="147"/>
      <c r="G26" s="147"/>
      <c r="H26" s="147"/>
      <c r="I26" s="147"/>
    </row>
    <row r="27" spans="1:12" customFormat="1" ht="15" x14ac:dyDescent="0.2">
      <c r="A27" s="154" t="s">
        <v>109</v>
      </c>
      <c r="B27" s="195">
        <v>0</v>
      </c>
      <c r="C27" s="346">
        <v>3500</v>
      </c>
      <c r="D27" s="155">
        <f>B27*C27</f>
        <v>0</v>
      </c>
      <c r="E27" s="148"/>
      <c r="F27" s="147"/>
      <c r="G27" s="147"/>
      <c r="H27" s="147"/>
      <c r="I27" s="147"/>
    </row>
    <row r="28" spans="1:12" s="77" customFormat="1" x14ac:dyDescent="0.2">
      <c r="A28" s="147"/>
      <c r="C28" s="147"/>
      <c r="D28" s="156" t="s">
        <v>127</v>
      </c>
      <c r="E28" s="157">
        <f>SUM(D26:D27)</f>
        <v>0</v>
      </c>
      <c r="F28" s="147"/>
      <c r="G28" s="147"/>
      <c r="H28" s="147"/>
      <c r="I28" s="147"/>
      <c r="L28" s="147"/>
    </row>
    <row r="29" spans="1:12" s="77" customFormat="1" ht="23.45" customHeight="1" x14ac:dyDescent="0.2">
      <c r="C29" s="147"/>
      <c r="D29" s="173"/>
      <c r="E29" s="179"/>
      <c r="F29" s="147"/>
      <c r="G29" s="147"/>
      <c r="H29" s="147"/>
      <c r="I29" s="147"/>
      <c r="L29" s="147"/>
    </row>
    <row r="30" spans="1:12" s="77" customFormat="1" x14ac:dyDescent="0.2">
      <c r="A30" s="187" t="s">
        <v>155</v>
      </c>
      <c r="B30" s="187"/>
      <c r="C30" s="188"/>
      <c r="D30" s="188"/>
      <c r="E30" s="189"/>
      <c r="F30" s="147"/>
      <c r="G30" s="147"/>
      <c r="H30" s="147"/>
      <c r="I30" s="147"/>
      <c r="J30" s="87"/>
      <c r="L30" s="147"/>
    </row>
    <row r="31" spans="1:12" s="77" customFormat="1" ht="25.15" customHeight="1" x14ac:dyDescent="0.2">
      <c r="A31" s="413" t="s">
        <v>150</v>
      </c>
      <c r="B31" s="414"/>
      <c r="C31" s="414"/>
      <c r="D31" s="414"/>
      <c r="E31" s="414"/>
      <c r="F31" s="147"/>
      <c r="G31" s="147"/>
      <c r="H31" s="147"/>
      <c r="I31" s="147"/>
      <c r="L31" s="147"/>
    </row>
    <row r="32" spans="1:12" s="77" customFormat="1" x14ac:dyDescent="0.2">
      <c r="A32" s="181" t="s">
        <v>14</v>
      </c>
      <c r="B32" s="182" t="s">
        <v>36</v>
      </c>
      <c r="C32" s="183" t="s">
        <v>149</v>
      </c>
      <c r="D32" s="182" t="s">
        <v>97</v>
      </c>
      <c r="E32" s="153"/>
      <c r="F32" s="149"/>
      <c r="G32" s="149"/>
      <c r="H32" s="149"/>
      <c r="I32" s="149"/>
      <c r="L32" s="147"/>
    </row>
    <row r="33" spans="1:12" s="77" customFormat="1" x14ac:dyDescent="0.2">
      <c r="A33" s="184" t="s">
        <v>154</v>
      </c>
      <c r="B33" s="194">
        <v>0</v>
      </c>
      <c r="C33" s="185">
        <v>3000</v>
      </c>
      <c r="D33" s="186">
        <f>B33*C33</f>
        <v>0</v>
      </c>
      <c r="E33" s="153"/>
      <c r="F33" s="149"/>
      <c r="G33" s="149"/>
      <c r="H33" s="149"/>
      <c r="I33" s="149"/>
      <c r="L33" s="147"/>
    </row>
    <row r="34" spans="1:12" s="77" customFormat="1" x14ac:dyDescent="0.2">
      <c r="A34" s="176"/>
      <c r="B34" s="177"/>
      <c r="C34" s="180"/>
      <c r="D34" s="193" t="s">
        <v>151</v>
      </c>
      <c r="E34" s="190">
        <f>D33</f>
        <v>0</v>
      </c>
      <c r="F34" s="149"/>
      <c r="G34" s="149"/>
      <c r="H34" s="149"/>
      <c r="I34" s="149"/>
      <c r="L34" s="147"/>
    </row>
    <row r="35" spans="1:12" s="77" customFormat="1" x14ac:dyDescent="0.2">
      <c r="A35" s="176"/>
      <c r="B35" s="177"/>
      <c r="C35" s="178"/>
      <c r="D35" s="156"/>
      <c r="E35" s="157"/>
      <c r="F35" s="149"/>
      <c r="G35" s="149"/>
      <c r="H35" s="149"/>
      <c r="I35" s="149"/>
      <c r="L35" s="147"/>
    </row>
    <row r="36" spans="1:12" s="77" customFormat="1" x14ac:dyDescent="0.2">
      <c r="A36" s="147"/>
      <c r="B36" s="147"/>
      <c r="C36" s="156" t="s">
        <v>152</v>
      </c>
      <c r="D36" s="158"/>
      <c r="E36" s="157">
        <f>SUM(E21:E35)</f>
        <v>0</v>
      </c>
      <c r="F36" s="147"/>
      <c r="G36" s="147"/>
      <c r="H36" s="147"/>
      <c r="I36" s="147"/>
      <c r="L36" s="147"/>
    </row>
    <row r="37" spans="1:12" s="77" customFormat="1" ht="13.5" thickBot="1" x14ac:dyDescent="0.25">
      <c r="A37" s="159"/>
      <c r="B37" s="159"/>
      <c r="D37" s="147" t="s">
        <v>143</v>
      </c>
      <c r="E37" s="160" t="e">
        <f>E36/B21</f>
        <v>#DIV/0!</v>
      </c>
      <c r="F37" s="147"/>
      <c r="G37" s="147"/>
      <c r="H37" s="147"/>
      <c r="I37" s="147"/>
      <c r="L37" s="147"/>
    </row>
    <row r="38" spans="1:12" s="77" customFormat="1" ht="15" customHeight="1" thickTop="1" thickBot="1" x14ac:dyDescent="0.25">
      <c r="A38" s="82"/>
      <c r="B38" s="82"/>
      <c r="L38" s="147"/>
    </row>
    <row r="39" spans="1:12" s="191" customFormat="1" ht="67.900000000000006" customHeight="1" thickBot="1" x14ac:dyDescent="0.25">
      <c r="A39" s="415" t="s">
        <v>177</v>
      </c>
      <c r="B39" s="416"/>
      <c r="C39" s="416"/>
      <c r="D39" s="416"/>
      <c r="E39" s="416"/>
      <c r="F39" s="417"/>
      <c r="L39" s="192"/>
    </row>
    <row r="40" spans="1:12" s="191" customFormat="1" ht="67.900000000000006" customHeight="1" thickBot="1" x14ac:dyDescent="0.25">
      <c r="A40" s="415" t="s">
        <v>192</v>
      </c>
      <c r="B40" s="416"/>
      <c r="C40" s="416"/>
      <c r="D40" s="416"/>
      <c r="E40" s="416"/>
      <c r="F40" s="417"/>
      <c r="L40" s="192"/>
    </row>
  </sheetData>
  <mergeCells count="3">
    <mergeCell ref="A31:E31"/>
    <mergeCell ref="A39:F39"/>
    <mergeCell ref="A40:F40"/>
  </mergeCells>
  <pageMargins left="0.75" right="0.25" top="0" bottom="0" header="0.3" footer="0.3"/>
  <pageSetup orientation="portrait" horizontalDpi="1800" verticalDpi="18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workbookViewId="0"/>
  </sheetViews>
  <sheetFormatPr defaultColWidth="8.77734375" defaultRowHeight="12.75" x14ac:dyDescent="0.2"/>
  <cols>
    <col min="1" max="1" width="9.33203125" style="82" customWidth="1"/>
    <col min="2" max="2" width="10.33203125" style="82" customWidth="1"/>
    <col min="3" max="3" width="11.77734375" style="82" customWidth="1"/>
    <col min="4" max="4" width="14.33203125" style="82" customWidth="1"/>
    <col min="5" max="5" width="12.21875" style="82" customWidth="1"/>
    <col min="6" max="6" width="10.77734375" style="82" customWidth="1"/>
    <col min="7" max="7" width="5.77734375" style="82" customWidth="1"/>
    <col min="8" max="9" width="5" style="82" customWidth="1"/>
    <col min="10" max="10" width="7.5546875" style="82" customWidth="1"/>
    <col min="11" max="11" width="6.109375" style="82" customWidth="1"/>
    <col min="12" max="12" width="8.77734375" style="159"/>
    <col min="13" max="13" width="11.44140625" style="82" bestFit="1" customWidth="1"/>
    <col min="14" max="16384" width="8.77734375" style="82"/>
  </cols>
  <sheetData>
    <row r="1" spans="1:13" x14ac:dyDescent="0.2">
      <c r="A1" s="128"/>
      <c r="E1" s="80"/>
      <c r="F1" s="80"/>
      <c r="G1" s="80"/>
      <c r="H1" s="80"/>
      <c r="I1" s="80"/>
      <c r="J1" s="80"/>
      <c r="K1" s="80"/>
    </row>
    <row r="2" spans="1:13" s="130" customFormat="1" ht="19.149999999999999" customHeight="1" x14ac:dyDescent="0.2">
      <c r="A2" s="129" t="s">
        <v>160</v>
      </c>
      <c r="B2" s="129"/>
      <c r="C2" s="82"/>
      <c r="D2" s="82"/>
      <c r="E2" s="196"/>
      <c r="F2" s="196"/>
      <c r="G2" s="196"/>
      <c r="H2" s="196"/>
      <c r="I2" s="196"/>
      <c r="J2" s="196"/>
      <c r="K2" s="196"/>
      <c r="L2" s="172"/>
    </row>
    <row r="3" spans="1:13" s="133" customFormat="1" ht="16.149999999999999" customHeight="1" x14ac:dyDescent="0.25">
      <c r="A3" s="132">
        <v>1</v>
      </c>
      <c r="B3" s="347" t="s">
        <v>194</v>
      </c>
      <c r="C3" s="328"/>
      <c r="D3" s="329"/>
      <c r="E3" s="167"/>
      <c r="F3" s="168"/>
      <c r="G3" s="169"/>
      <c r="H3" s="168"/>
      <c r="I3" s="168"/>
      <c r="J3" s="168"/>
      <c r="K3" s="196"/>
      <c r="L3" s="173"/>
    </row>
    <row r="4" spans="1:13" s="133" customFormat="1" ht="16.149999999999999" customHeight="1" x14ac:dyDescent="0.2">
      <c r="A4" s="131">
        <v>2</v>
      </c>
      <c r="B4" s="135" t="s">
        <v>199</v>
      </c>
      <c r="C4" s="327"/>
      <c r="D4" s="330"/>
      <c r="E4" s="197"/>
      <c r="F4" s="418"/>
      <c r="G4" s="419"/>
      <c r="H4" s="419"/>
      <c r="I4" s="419"/>
      <c r="J4" s="419"/>
      <c r="K4" s="196"/>
      <c r="L4" s="173"/>
    </row>
    <row r="5" spans="1:13" s="133" customFormat="1" ht="16.149999999999999" customHeight="1" x14ac:dyDescent="0.2">
      <c r="A5" s="348">
        <v>4</v>
      </c>
      <c r="B5" s="349" t="s">
        <v>197</v>
      </c>
      <c r="C5" s="350"/>
      <c r="D5" s="348"/>
      <c r="E5" s="197"/>
      <c r="F5" s="418"/>
      <c r="G5" s="420"/>
      <c r="H5" s="420"/>
      <c r="I5" s="420"/>
      <c r="J5" s="420"/>
      <c r="K5" s="196"/>
      <c r="L5" s="173"/>
    </row>
    <row r="6" spans="1:13" s="133" customFormat="1" ht="16.149999999999999" customHeight="1" x14ac:dyDescent="0.2">
      <c r="A6" s="348">
        <v>5</v>
      </c>
      <c r="B6" s="135" t="s">
        <v>159</v>
      </c>
      <c r="C6" s="351"/>
      <c r="D6" s="352"/>
      <c r="E6" s="197"/>
      <c r="F6" s="198"/>
      <c r="G6" s="198"/>
      <c r="H6" s="198"/>
      <c r="I6" s="198"/>
      <c r="J6" s="198"/>
      <c r="K6" s="196"/>
      <c r="L6" s="173"/>
    </row>
    <row r="7" spans="1:13" s="77" customFormat="1" ht="12.6" customHeight="1" x14ac:dyDescent="0.2">
      <c r="E7" s="196"/>
      <c r="F7" s="196"/>
      <c r="G7" s="196"/>
      <c r="H7" s="196"/>
      <c r="I7" s="196"/>
      <c r="J7" s="133"/>
      <c r="K7" s="133"/>
      <c r="L7" s="147"/>
    </row>
    <row r="8" spans="1:13" s="76" customFormat="1" x14ac:dyDescent="0.2">
      <c r="A8" s="83" t="s">
        <v>231</v>
      </c>
      <c r="B8" s="83"/>
      <c r="C8" s="83"/>
      <c r="D8" s="80"/>
      <c r="E8" s="80"/>
      <c r="F8" s="80"/>
      <c r="G8" s="80"/>
      <c r="H8" s="80"/>
      <c r="I8" s="80"/>
      <c r="L8" s="147"/>
    </row>
    <row r="9" spans="1:13" s="78" customFormat="1" x14ac:dyDescent="0.2">
      <c r="A9" s="49"/>
      <c r="B9" s="49"/>
      <c r="C9" s="49"/>
      <c r="D9" s="83"/>
      <c r="E9" s="80"/>
      <c r="F9" s="80"/>
      <c r="G9" s="80"/>
      <c r="H9" s="80"/>
      <c r="I9" s="80"/>
      <c r="L9" s="174"/>
    </row>
    <row r="10" spans="1:13" s="78" customFormat="1" x14ac:dyDescent="0.2">
      <c r="A10" s="136" t="s">
        <v>206</v>
      </c>
      <c r="B10" s="84" t="s">
        <v>96</v>
      </c>
      <c r="C10" s="137" t="s">
        <v>207</v>
      </c>
      <c r="D10" s="81" t="s">
        <v>210</v>
      </c>
      <c r="E10" s="80"/>
      <c r="F10" s="80"/>
      <c r="G10" s="80"/>
      <c r="H10" s="80"/>
      <c r="I10" s="80"/>
      <c r="L10" s="174"/>
    </row>
    <row r="11" spans="1:13" s="78" customFormat="1" ht="43.9" customHeight="1" x14ac:dyDescent="0.2">
      <c r="A11" s="138" t="s">
        <v>122</v>
      </c>
      <c r="B11" s="139" t="s">
        <v>141</v>
      </c>
      <c r="C11" s="138" t="s">
        <v>123</v>
      </c>
      <c r="D11" s="175" t="s">
        <v>198</v>
      </c>
      <c r="E11" s="80"/>
      <c r="F11" s="80"/>
      <c r="G11" s="80"/>
      <c r="H11" s="80"/>
      <c r="I11" s="80"/>
      <c r="L11" s="174"/>
    </row>
    <row r="12" spans="1:13" s="78" customFormat="1" ht="15" customHeight="1" x14ac:dyDescent="0.2">
      <c r="A12" s="162" t="s">
        <v>124</v>
      </c>
      <c r="B12" s="163">
        <v>0</v>
      </c>
      <c r="C12" s="344">
        <v>38500</v>
      </c>
      <c r="D12" s="170">
        <f>B12*C12</f>
        <v>0</v>
      </c>
      <c r="E12" s="80"/>
      <c r="F12" s="80"/>
      <c r="G12" s="80"/>
      <c r="H12" s="80"/>
      <c r="I12" s="80"/>
      <c r="L12" s="174"/>
    </row>
    <row r="13" spans="1:13" s="78" customFormat="1" x14ac:dyDescent="0.2">
      <c r="A13" s="140" t="s">
        <v>182</v>
      </c>
      <c r="B13" s="164">
        <v>0</v>
      </c>
      <c r="C13" s="345">
        <v>39000</v>
      </c>
      <c r="D13" s="171">
        <f t="shared" ref="D13:D19" si="0">B13*C13</f>
        <v>0</v>
      </c>
      <c r="E13" s="80"/>
      <c r="F13" s="80"/>
      <c r="G13" s="80"/>
      <c r="H13" s="80"/>
      <c r="I13" s="80"/>
      <c r="L13" s="174"/>
    </row>
    <row r="14" spans="1:13" s="80" customFormat="1" x14ac:dyDescent="0.2">
      <c r="A14" s="141" t="s">
        <v>183</v>
      </c>
      <c r="B14" s="164">
        <v>0</v>
      </c>
      <c r="C14" s="346">
        <v>39500</v>
      </c>
      <c r="D14" s="171">
        <f t="shared" si="0"/>
        <v>0</v>
      </c>
      <c r="J14" s="78"/>
      <c r="K14" s="78"/>
      <c r="L14" s="174"/>
      <c r="M14" s="78"/>
    </row>
    <row r="15" spans="1:13" s="80" customFormat="1" x14ac:dyDescent="0.2">
      <c r="A15" s="140" t="s">
        <v>98</v>
      </c>
      <c r="B15" s="164">
        <v>0</v>
      </c>
      <c r="C15" s="346">
        <v>42500</v>
      </c>
      <c r="D15" s="171">
        <f t="shared" si="0"/>
        <v>0</v>
      </c>
      <c r="J15" s="78"/>
      <c r="K15" s="78"/>
      <c r="L15" s="174"/>
      <c r="M15" s="78"/>
    </row>
    <row r="16" spans="1:13" s="78" customFormat="1" x14ac:dyDescent="0.2">
      <c r="A16" s="140" t="s">
        <v>99</v>
      </c>
      <c r="B16" s="166">
        <v>0</v>
      </c>
      <c r="C16" s="346">
        <v>44375</v>
      </c>
      <c r="D16" s="171">
        <f t="shared" si="0"/>
        <v>0</v>
      </c>
      <c r="H16" s="80"/>
      <c r="I16" s="80"/>
      <c r="L16" s="174"/>
    </row>
    <row r="17" spans="1:12" s="78" customFormat="1" x14ac:dyDescent="0.2">
      <c r="A17" s="140" t="s">
        <v>100</v>
      </c>
      <c r="B17" s="166">
        <v>0</v>
      </c>
      <c r="C17" s="346">
        <v>46250</v>
      </c>
      <c r="D17" s="171">
        <f t="shared" si="0"/>
        <v>0</v>
      </c>
      <c r="H17" s="80"/>
      <c r="I17" s="80"/>
      <c r="L17" s="174"/>
    </row>
    <row r="18" spans="1:12" s="78" customFormat="1" x14ac:dyDescent="0.2">
      <c r="A18" s="140" t="s">
        <v>101</v>
      </c>
      <c r="B18" s="166">
        <v>0</v>
      </c>
      <c r="C18" s="346">
        <v>48125</v>
      </c>
      <c r="D18" s="171">
        <f t="shared" si="0"/>
        <v>0</v>
      </c>
      <c r="H18" s="80"/>
      <c r="I18" s="80"/>
      <c r="L18" s="174"/>
    </row>
    <row r="19" spans="1:12" s="78" customFormat="1" x14ac:dyDescent="0.2">
      <c r="A19" s="140" t="s">
        <v>102</v>
      </c>
      <c r="B19" s="166">
        <v>0</v>
      </c>
      <c r="C19" s="346">
        <v>50000</v>
      </c>
      <c r="D19" s="165">
        <f t="shared" si="0"/>
        <v>0</v>
      </c>
      <c r="H19" s="80"/>
      <c r="I19" s="80"/>
      <c r="L19" s="174"/>
    </row>
    <row r="20" spans="1:12" s="78" customFormat="1" ht="13.5" thickBot="1" x14ac:dyDescent="0.25">
      <c r="A20" s="142" t="s">
        <v>200</v>
      </c>
      <c r="B20" s="143">
        <f>SUM(B12:B19)</f>
        <v>0</v>
      </c>
      <c r="D20" s="144" t="s">
        <v>142</v>
      </c>
      <c r="E20" s="145">
        <f>SUM(D12:D19)</f>
        <v>0</v>
      </c>
      <c r="H20" s="80"/>
      <c r="I20" s="80"/>
      <c r="L20" s="174"/>
    </row>
    <row r="21" spans="1:12" s="78" customFormat="1" ht="15" customHeight="1" thickTop="1" x14ac:dyDescent="0.2">
      <c r="A21" s="142"/>
      <c r="B21" s="324"/>
      <c r="D21" s="325"/>
      <c r="E21" s="326"/>
      <c r="H21" s="80"/>
      <c r="I21" s="80"/>
      <c r="L21" s="174"/>
    </row>
    <row r="22" spans="1:12" s="77" customFormat="1" x14ac:dyDescent="0.2">
      <c r="A22" s="149" t="s">
        <v>120</v>
      </c>
      <c r="B22" s="149"/>
      <c r="C22" s="147"/>
      <c r="D22" s="147"/>
      <c r="E22" s="148"/>
      <c r="F22" s="147"/>
      <c r="G22" s="147"/>
      <c r="H22" s="147"/>
      <c r="I22" s="147"/>
      <c r="J22" s="87"/>
      <c r="L22" s="147"/>
    </row>
    <row r="23" spans="1:12" s="77" customFormat="1" ht="21" customHeight="1" x14ac:dyDescent="0.2">
      <c r="A23" s="150" t="s">
        <v>153</v>
      </c>
      <c r="B23" s="150"/>
      <c r="C23" s="150"/>
      <c r="D23" s="150"/>
      <c r="E23" s="148"/>
      <c r="F23" s="147"/>
      <c r="G23" s="147"/>
      <c r="H23" s="147"/>
      <c r="I23" s="147"/>
      <c r="L23" s="147"/>
    </row>
    <row r="24" spans="1:12" s="77" customFormat="1" x14ac:dyDescent="0.2">
      <c r="A24" s="150" t="s">
        <v>121</v>
      </c>
      <c r="B24" s="151" t="s">
        <v>36</v>
      </c>
      <c r="C24" s="149" t="s">
        <v>211</v>
      </c>
      <c r="D24" s="152" t="s">
        <v>97</v>
      </c>
      <c r="E24" s="153"/>
      <c r="F24" s="149"/>
      <c r="G24" s="149"/>
      <c r="H24" s="149"/>
      <c r="I24" s="149"/>
      <c r="L24" s="147"/>
    </row>
    <row r="25" spans="1:12" s="76" customFormat="1" x14ac:dyDescent="0.2">
      <c r="A25" s="154" t="s">
        <v>108</v>
      </c>
      <c r="B25" s="195">
        <v>0</v>
      </c>
      <c r="C25" s="346">
        <v>2000</v>
      </c>
      <c r="D25" s="155">
        <f>B25*C25</f>
        <v>0</v>
      </c>
      <c r="E25" s="148"/>
      <c r="F25" s="147"/>
      <c r="G25" s="147"/>
      <c r="H25" s="147"/>
      <c r="I25" s="147"/>
      <c r="L25" s="147"/>
    </row>
    <row r="26" spans="1:12" s="77" customFormat="1" x14ac:dyDescent="0.2">
      <c r="A26" s="154" t="s">
        <v>109</v>
      </c>
      <c r="B26" s="195">
        <v>0</v>
      </c>
      <c r="C26" s="346">
        <v>3500</v>
      </c>
      <c r="D26" s="155">
        <f>B26*C26</f>
        <v>0</v>
      </c>
      <c r="E26" s="148"/>
      <c r="F26" s="147"/>
      <c r="G26" s="147"/>
      <c r="H26" s="147"/>
      <c r="I26" s="147"/>
      <c r="L26" s="147"/>
    </row>
    <row r="27" spans="1:12" s="77" customFormat="1" x14ac:dyDescent="0.2">
      <c r="A27" s="147"/>
      <c r="C27" s="147"/>
      <c r="D27" s="156" t="s">
        <v>127</v>
      </c>
      <c r="E27" s="157">
        <f>SUM(D25:D26)</f>
        <v>0</v>
      </c>
      <c r="F27" s="147"/>
      <c r="G27" s="147"/>
      <c r="H27" s="147"/>
      <c r="I27" s="147"/>
      <c r="L27" s="147"/>
    </row>
    <row r="28" spans="1:12" s="77" customFormat="1" ht="23.45" customHeight="1" x14ac:dyDescent="0.2">
      <c r="C28" s="147"/>
      <c r="D28" s="173"/>
      <c r="E28" s="179"/>
      <c r="F28" s="147"/>
      <c r="G28" s="147"/>
      <c r="H28" s="147"/>
      <c r="I28" s="147"/>
      <c r="L28" s="147"/>
    </row>
    <row r="29" spans="1:12" s="77" customFormat="1" x14ac:dyDescent="0.2">
      <c r="A29" s="147"/>
      <c r="B29" s="147"/>
      <c r="C29" s="156" t="s">
        <v>152</v>
      </c>
      <c r="D29" s="158"/>
      <c r="E29" s="157">
        <f>E20+E27</f>
        <v>0</v>
      </c>
      <c r="F29" s="147"/>
      <c r="G29" s="147"/>
      <c r="H29" s="147"/>
      <c r="I29" s="147"/>
      <c r="L29" s="147"/>
    </row>
    <row r="30" spans="1:12" s="77" customFormat="1" ht="13.5" thickBot="1" x14ac:dyDescent="0.25">
      <c r="A30" s="159"/>
      <c r="B30" s="159"/>
      <c r="D30" s="147" t="s">
        <v>143</v>
      </c>
      <c r="E30" s="160">
        <f>IF(AND(B20=0,E29=0),0,E29/B20)</f>
        <v>0</v>
      </c>
      <c r="F30" s="147"/>
      <c r="G30" s="147"/>
      <c r="H30" s="147"/>
      <c r="I30" s="147"/>
      <c r="L30" s="147"/>
    </row>
    <row r="31" spans="1:12" s="77" customFormat="1" ht="15" customHeight="1" thickTop="1" thickBot="1" x14ac:dyDescent="0.25">
      <c r="A31" s="82"/>
      <c r="B31" s="82"/>
      <c r="L31" s="147"/>
    </row>
    <row r="32" spans="1:12" s="191" customFormat="1" ht="56.25" customHeight="1" thickBot="1" x14ac:dyDescent="0.25">
      <c r="A32" s="415" t="s">
        <v>161</v>
      </c>
      <c r="B32" s="416"/>
      <c r="C32" s="416"/>
      <c r="D32" s="416"/>
      <c r="E32" s="416"/>
      <c r="F32" s="417"/>
      <c r="L32" s="192"/>
    </row>
    <row r="33" spans="1:12" s="191" customFormat="1" ht="45.75" customHeight="1" thickBot="1" x14ac:dyDescent="0.25">
      <c r="A33" s="415" t="s">
        <v>193</v>
      </c>
      <c r="B33" s="416"/>
      <c r="C33" s="416"/>
      <c r="D33" s="416"/>
      <c r="E33" s="416"/>
      <c r="F33" s="417"/>
      <c r="L33" s="192"/>
    </row>
  </sheetData>
  <mergeCells count="4">
    <mergeCell ref="A32:F32"/>
    <mergeCell ref="F4:J4"/>
    <mergeCell ref="F5:J5"/>
    <mergeCell ref="A33:F33"/>
  </mergeCells>
  <pageMargins left="0.75" right="0.25" top="0" bottom="0" header="0.3" footer="0.3"/>
  <pageSetup orientation="portrait" horizontalDpi="1800" verticalDpi="18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0"/>
  <sheetViews>
    <sheetView zoomScaleNormal="100" workbookViewId="0"/>
  </sheetViews>
  <sheetFormatPr defaultRowHeight="12.75" x14ac:dyDescent="0.2"/>
  <cols>
    <col min="1" max="1" width="1.21875" style="199" customWidth="1"/>
    <col min="2" max="2" width="11" style="205" customWidth="1"/>
    <col min="3" max="3" width="12.21875" style="201" bestFit="1" customWidth="1"/>
    <col min="4" max="4" width="12.109375" style="201" customWidth="1"/>
    <col min="5" max="5" width="12.21875" style="201" bestFit="1" customWidth="1"/>
    <col min="6" max="6" width="11.77734375" style="80" customWidth="1"/>
    <col min="7" max="7" width="12.21875" style="199" bestFit="1" customWidth="1"/>
    <col min="8" max="8" width="12.21875" style="199" customWidth="1"/>
    <col min="9" max="9" width="13.6640625" style="199" customWidth="1"/>
    <col min="10" max="10" width="12.21875" style="199" bestFit="1" customWidth="1"/>
    <col min="11" max="11" width="11.88671875" style="199" bestFit="1" customWidth="1"/>
    <col min="12" max="12" width="13" style="199" customWidth="1"/>
    <col min="13" max="13" width="12.21875" style="199" bestFit="1" customWidth="1"/>
    <col min="14" max="14" width="11.88671875" style="199" bestFit="1" customWidth="1"/>
    <col min="15" max="24" width="8.88671875" style="199"/>
    <col min="25" max="257" width="8.88671875" style="201"/>
    <col min="258" max="258" width="4.33203125" style="201" customWidth="1"/>
    <col min="259" max="259" width="10.109375" style="201" customWidth="1"/>
    <col min="260" max="260" width="10" style="201" customWidth="1"/>
    <col min="261" max="261" width="13.21875" style="201" customWidth="1"/>
    <col min="262" max="262" width="12.5546875" style="201" customWidth="1"/>
    <col min="263" max="263" width="14.33203125" style="201" customWidth="1"/>
    <col min="264" max="264" width="8.109375" style="201" customWidth="1"/>
    <col min="265" max="513" width="8.88671875" style="201"/>
    <col min="514" max="514" width="4.33203125" style="201" customWidth="1"/>
    <col min="515" max="515" width="10.109375" style="201" customWidth="1"/>
    <col min="516" max="516" width="10" style="201" customWidth="1"/>
    <col min="517" max="517" width="13.21875" style="201" customWidth="1"/>
    <col min="518" max="518" width="12.5546875" style="201" customWidth="1"/>
    <col min="519" max="519" width="14.33203125" style="201" customWidth="1"/>
    <col min="520" max="520" width="8.109375" style="201" customWidth="1"/>
    <col min="521" max="769" width="8.88671875" style="201"/>
    <col min="770" max="770" width="4.33203125" style="201" customWidth="1"/>
    <col min="771" max="771" width="10.109375" style="201" customWidth="1"/>
    <col min="772" max="772" width="10" style="201" customWidth="1"/>
    <col min="773" max="773" width="13.21875" style="201" customWidth="1"/>
    <col min="774" max="774" width="12.5546875" style="201" customWidth="1"/>
    <col min="775" max="775" width="14.33203125" style="201" customWidth="1"/>
    <col min="776" max="776" width="8.109375" style="201" customWidth="1"/>
    <col min="777" max="1025" width="8.88671875" style="201"/>
    <col min="1026" max="1026" width="4.33203125" style="201" customWidth="1"/>
    <col min="1027" max="1027" width="10.109375" style="201" customWidth="1"/>
    <col min="1028" max="1028" width="10" style="201" customWidth="1"/>
    <col min="1029" max="1029" width="13.21875" style="201" customWidth="1"/>
    <col min="1030" max="1030" width="12.5546875" style="201" customWidth="1"/>
    <col min="1031" max="1031" width="14.33203125" style="201" customWidth="1"/>
    <col min="1032" max="1032" width="8.109375" style="201" customWidth="1"/>
    <col min="1033" max="1281" width="8.88671875" style="201"/>
    <col min="1282" max="1282" width="4.33203125" style="201" customWidth="1"/>
    <col min="1283" max="1283" width="10.109375" style="201" customWidth="1"/>
    <col min="1284" max="1284" width="10" style="201" customWidth="1"/>
    <col min="1285" max="1285" width="13.21875" style="201" customWidth="1"/>
    <col min="1286" max="1286" width="12.5546875" style="201" customWidth="1"/>
    <col min="1287" max="1287" width="14.33203125" style="201" customWidth="1"/>
    <col min="1288" max="1288" width="8.109375" style="201" customWidth="1"/>
    <col min="1289" max="1537" width="8.88671875" style="201"/>
    <col min="1538" max="1538" width="4.33203125" style="201" customWidth="1"/>
    <col min="1539" max="1539" width="10.109375" style="201" customWidth="1"/>
    <col min="1540" max="1540" width="10" style="201" customWidth="1"/>
    <col min="1541" max="1541" width="13.21875" style="201" customWidth="1"/>
    <col min="1542" max="1542" width="12.5546875" style="201" customWidth="1"/>
    <col min="1543" max="1543" width="14.33203125" style="201" customWidth="1"/>
    <col min="1544" max="1544" width="8.109375" style="201" customWidth="1"/>
    <col min="1545" max="1793" width="8.88671875" style="201"/>
    <col min="1794" max="1794" width="4.33203125" style="201" customWidth="1"/>
    <col min="1795" max="1795" width="10.109375" style="201" customWidth="1"/>
    <col min="1796" max="1796" width="10" style="201" customWidth="1"/>
    <col min="1797" max="1797" width="13.21875" style="201" customWidth="1"/>
    <col min="1798" max="1798" width="12.5546875" style="201" customWidth="1"/>
    <col min="1799" max="1799" width="14.33203125" style="201" customWidth="1"/>
    <col min="1800" max="1800" width="8.109375" style="201" customWidth="1"/>
    <col min="1801" max="2049" width="8.88671875" style="201"/>
    <col min="2050" max="2050" width="4.33203125" style="201" customWidth="1"/>
    <col min="2051" max="2051" width="10.109375" style="201" customWidth="1"/>
    <col min="2052" max="2052" width="10" style="201" customWidth="1"/>
    <col min="2053" max="2053" width="13.21875" style="201" customWidth="1"/>
    <col min="2054" max="2054" width="12.5546875" style="201" customWidth="1"/>
    <col min="2055" max="2055" width="14.33203125" style="201" customWidth="1"/>
    <col min="2056" max="2056" width="8.109375" style="201" customWidth="1"/>
    <col min="2057" max="2305" width="8.88671875" style="201"/>
    <col min="2306" max="2306" width="4.33203125" style="201" customWidth="1"/>
    <col min="2307" max="2307" width="10.109375" style="201" customWidth="1"/>
    <col min="2308" max="2308" width="10" style="201" customWidth="1"/>
    <col min="2309" max="2309" width="13.21875" style="201" customWidth="1"/>
    <col min="2310" max="2310" width="12.5546875" style="201" customWidth="1"/>
    <col min="2311" max="2311" width="14.33203125" style="201" customWidth="1"/>
    <col min="2312" max="2312" width="8.109375" style="201" customWidth="1"/>
    <col min="2313" max="2561" width="8.88671875" style="201"/>
    <col min="2562" max="2562" width="4.33203125" style="201" customWidth="1"/>
    <col min="2563" max="2563" width="10.109375" style="201" customWidth="1"/>
    <col min="2564" max="2564" width="10" style="201" customWidth="1"/>
    <col min="2565" max="2565" width="13.21875" style="201" customWidth="1"/>
    <col min="2566" max="2566" width="12.5546875" style="201" customWidth="1"/>
    <col min="2567" max="2567" width="14.33203125" style="201" customWidth="1"/>
    <col min="2568" max="2568" width="8.109375" style="201" customWidth="1"/>
    <col min="2569" max="2817" width="8.88671875" style="201"/>
    <col min="2818" max="2818" width="4.33203125" style="201" customWidth="1"/>
    <col min="2819" max="2819" width="10.109375" style="201" customWidth="1"/>
    <col min="2820" max="2820" width="10" style="201" customWidth="1"/>
    <col min="2821" max="2821" width="13.21875" style="201" customWidth="1"/>
    <col min="2822" max="2822" width="12.5546875" style="201" customWidth="1"/>
    <col min="2823" max="2823" width="14.33203125" style="201" customWidth="1"/>
    <col min="2824" max="2824" width="8.109375" style="201" customWidth="1"/>
    <col min="2825" max="3073" width="8.88671875" style="201"/>
    <col min="3074" max="3074" width="4.33203125" style="201" customWidth="1"/>
    <col min="3075" max="3075" width="10.109375" style="201" customWidth="1"/>
    <col min="3076" max="3076" width="10" style="201" customWidth="1"/>
    <col min="3077" max="3077" width="13.21875" style="201" customWidth="1"/>
    <col min="3078" max="3078" width="12.5546875" style="201" customWidth="1"/>
    <col min="3079" max="3079" width="14.33203125" style="201" customWidth="1"/>
    <col min="3080" max="3080" width="8.109375" style="201" customWidth="1"/>
    <col min="3081" max="3329" width="8.88671875" style="201"/>
    <col min="3330" max="3330" width="4.33203125" style="201" customWidth="1"/>
    <col min="3331" max="3331" width="10.109375" style="201" customWidth="1"/>
    <col min="3332" max="3332" width="10" style="201" customWidth="1"/>
    <col min="3333" max="3333" width="13.21875" style="201" customWidth="1"/>
    <col min="3334" max="3334" width="12.5546875" style="201" customWidth="1"/>
    <col min="3335" max="3335" width="14.33203125" style="201" customWidth="1"/>
    <col min="3336" max="3336" width="8.109375" style="201" customWidth="1"/>
    <col min="3337" max="3585" width="8.88671875" style="201"/>
    <col min="3586" max="3586" width="4.33203125" style="201" customWidth="1"/>
    <col min="3587" max="3587" width="10.109375" style="201" customWidth="1"/>
    <col min="3588" max="3588" width="10" style="201" customWidth="1"/>
    <col min="3589" max="3589" width="13.21875" style="201" customWidth="1"/>
    <col min="3590" max="3590" width="12.5546875" style="201" customWidth="1"/>
    <col min="3591" max="3591" width="14.33203125" style="201" customWidth="1"/>
    <col min="3592" max="3592" width="8.109375" style="201" customWidth="1"/>
    <col min="3593" max="3841" width="8.88671875" style="201"/>
    <col min="3842" max="3842" width="4.33203125" style="201" customWidth="1"/>
    <col min="3843" max="3843" width="10.109375" style="201" customWidth="1"/>
    <col min="3844" max="3844" width="10" style="201" customWidth="1"/>
    <col min="3845" max="3845" width="13.21875" style="201" customWidth="1"/>
    <col min="3846" max="3846" width="12.5546875" style="201" customWidth="1"/>
    <col min="3847" max="3847" width="14.33203125" style="201" customWidth="1"/>
    <col min="3848" max="3848" width="8.109375" style="201" customWidth="1"/>
    <col min="3849" max="4097" width="8.88671875" style="201"/>
    <col min="4098" max="4098" width="4.33203125" style="201" customWidth="1"/>
    <col min="4099" max="4099" width="10.109375" style="201" customWidth="1"/>
    <col min="4100" max="4100" width="10" style="201" customWidth="1"/>
    <col min="4101" max="4101" width="13.21875" style="201" customWidth="1"/>
    <col min="4102" max="4102" width="12.5546875" style="201" customWidth="1"/>
    <col min="4103" max="4103" width="14.33203125" style="201" customWidth="1"/>
    <col min="4104" max="4104" width="8.109375" style="201" customWidth="1"/>
    <col min="4105" max="4353" width="8.88671875" style="201"/>
    <col min="4354" max="4354" width="4.33203125" style="201" customWidth="1"/>
    <col min="4355" max="4355" width="10.109375" style="201" customWidth="1"/>
    <col min="4356" max="4356" width="10" style="201" customWidth="1"/>
    <col min="4357" max="4357" width="13.21875" style="201" customWidth="1"/>
    <col min="4358" max="4358" width="12.5546875" style="201" customWidth="1"/>
    <col min="4359" max="4359" width="14.33203125" style="201" customWidth="1"/>
    <col min="4360" max="4360" width="8.109375" style="201" customWidth="1"/>
    <col min="4361" max="4609" width="8.88671875" style="201"/>
    <col min="4610" max="4610" width="4.33203125" style="201" customWidth="1"/>
    <col min="4611" max="4611" width="10.109375" style="201" customWidth="1"/>
    <col min="4612" max="4612" width="10" style="201" customWidth="1"/>
    <col min="4613" max="4613" width="13.21875" style="201" customWidth="1"/>
    <col min="4614" max="4614" width="12.5546875" style="201" customWidth="1"/>
    <col min="4615" max="4615" width="14.33203125" style="201" customWidth="1"/>
    <col min="4616" max="4616" width="8.109375" style="201" customWidth="1"/>
    <col min="4617" max="4865" width="8.88671875" style="201"/>
    <col min="4866" max="4866" width="4.33203125" style="201" customWidth="1"/>
    <col min="4867" max="4867" width="10.109375" style="201" customWidth="1"/>
    <col min="4868" max="4868" width="10" style="201" customWidth="1"/>
    <col min="4869" max="4869" width="13.21875" style="201" customWidth="1"/>
    <col min="4870" max="4870" width="12.5546875" style="201" customWidth="1"/>
    <col min="4871" max="4871" width="14.33203125" style="201" customWidth="1"/>
    <col min="4872" max="4872" width="8.109375" style="201" customWidth="1"/>
    <col min="4873" max="5121" width="8.88671875" style="201"/>
    <col min="5122" max="5122" width="4.33203125" style="201" customWidth="1"/>
    <col min="5123" max="5123" width="10.109375" style="201" customWidth="1"/>
    <col min="5124" max="5124" width="10" style="201" customWidth="1"/>
    <col min="5125" max="5125" width="13.21875" style="201" customWidth="1"/>
    <col min="5126" max="5126" width="12.5546875" style="201" customWidth="1"/>
    <col min="5127" max="5127" width="14.33203125" style="201" customWidth="1"/>
    <col min="5128" max="5128" width="8.109375" style="201" customWidth="1"/>
    <col min="5129" max="5377" width="8.88671875" style="201"/>
    <col min="5378" max="5378" width="4.33203125" style="201" customWidth="1"/>
    <col min="5379" max="5379" width="10.109375" style="201" customWidth="1"/>
    <col min="5380" max="5380" width="10" style="201" customWidth="1"/>
    <col min="5381" max="5381" width="13.21875" style="201" customWidth="1"/>
    <col min="5382" max="5382" width="12.5546875" style="201" customWidth="1"/>
    <col min="5383" max="5383" width="14.33203125" style="201" customWidth="1"/>
    <col min="5384" max="5384" width="8.109375" style="201" customWidth="1"/>
    <col min="5385" max="5633" width="8.88671875" style="201"/>
    <col min="5634" max="5634" width="4.33203125" style="201" customWidth="1"/>
    <col min="5635" max="5635" width="10.109375" style="201" customWidth="1"/>
    <col min="5636" max="5636" width="10" style="201" customWidth="1"/>
    <col min="5637" max="5637" width="13.21875" style="201" customWidth="1"/>
    <col min="5638" max="5638" width="12.5546875" style="201" customWidth="1"/>
    <col min="5639" max="5639" width="14.33203125" style="201" customWidth="1"/>
    <col min="5640" max="5640" width="8.109375" style="201" customWidth="1"/>
    <col min="5641" max="5889" width="8.88671875" style="201"/>
    <col min="5890" max="5890" width="4.33203125" style="201" customWidth="1"/>
    <col min="5891" max="5891" width="10.109375" style="201" customWidth="1"/>
    <col min="5892" max="5892" width="10" style="201" customWidth="1"/>
    <col min="5893" max="5893" width="13.21875" style="201" customWidth="1"/>
    <col min="5894" max="5894" width="12.5546875" style="201" customWidth="1"/>
    <col min="5895" max="5895" width="14.33203125" style="201" customWidth="1"/>
    <col min="5896" max="5896" width="8.109375" style="201" customWidth="1"/>
    <col min="5897" max="6145" width="8.88671875" style="201"/>
    <col min="6146" max="6146" width="4.33203125" style="201" customWidth="1"/>
    <col min="6147" max="6147" width="10.109375" style="201" customWidth="1"/>
    <col min="6148" max="6148" width="10" style="201" customWidth="1"/>
    <col min="6149" max="6149" width="13.21875" style="201" customWidth="1"/>
    <col min="6150" max="6150" width="12.5546875" style="201" customWidth="1"/>
    <col min="6151" max="6151" width="14.33203125" style="201" customWidth="1"/>
    <col min="6152" max="6152" width="8.109375" style="201" customWidth="1"/>
    <col min="6153" max="6401" width="8.88671875" style="201"/>
    <col min="6402" max="6402" width="4.33203125" style="201" customWidth="1"/>
    <col min="6403" max="6403" width="10.109375" style="201" customWidth="1"/>
    <col min="6404" max="6404" width="10" style="201" customWidth="1"/>
    <col min="6405" max="6405" width="13.21875" style="201" customWidth="1"/>
    <col min="6406" max="6406" width="12.5546875" style="201" customWidth="1"/>
    <col min="6407" max="6407" width="14.33203125" style="201" customWidth="1"/>
    <col min="6408" max="6408" width="8.109375" style="201" customWidth="1"/>
    <col min="6409" max="6657" width="8.88671875" style="201"/>
    <col min="6658" max="6658" width="4.33203125" style="201" customWidth="1"/>
    <col min="6659" max="6659" width="10.109375" style="201" customWidth="1"/>
    <col min="6660" max="6660" width="10" style="201" customWidth="1"/>
    <col min="6661" max="6661" width="13.21875" style="201" customWidth="1"/>
    <col min="6662" max="6662" width="12.5546875" style="201" customWidth="1"/>
    <col min="6663" max="6663" width="14.33203125" style="201" customWidth="1"/>
    <col min="6664" max="6664" width="8.109375" style="201" customWidth="1"/>
    <col min="6665" max="6913" width="8.88671875" style="201"/>
    <col min="6914" max="6914" width="4.33203125" style="201" customWidth="1"/>
    <col min="6915" max="6915" width="10.109375" style="201" customWidth="1"/>
    <col min="6916" max="6916" width="10" style="201" customWidth="1"/>
    <col min="6917" max="6917" width="13.21875" style="201" customWidth="1"/>
    <col min="6918" max="6918" width="12.5546875" style="201" customWidth="1"/>
    <col min="6919" max="6919" width="14.33203125" style="201" customWidth="1"/>
    <col min="6920" max="6920" width="8.109375" style="201" customWidth="1"/>
    <col min="6921" max="7169" width="8.88671875" style="201"/>
    <col min="7170" max="7170" width="4.33203125" style="201" customWidth="1"/>
    <col min="7171" max="7171" width="10.109375" style="201" customWidth="1"/>
    <col min="7172" max="7172" width="10" style="201" customWidth="1"/>
    <col min="7173" max="7173" width="13.21875" style="201" customWidth="1"/>
    <col min="7174" max="7174" width="12.5546875" style="201" customWidth="1"/>
    <col min="7175" max="7175" width="14.33203125" style="201" customWidth="1"/>
    <col min="7176" max="7176" width="8.109375" style="201" customWidth="1"/>
    <col min="7177" max="7425" width="8.88671875" style="201"/>
    <col min="7426" max="7426" width="4.33203125" style="201" customWidth="1"/>
    <col min="7427" max="7427" width="10.109375" style="201" customWidth="1"/>
    <col min="7428" max="7428" width="10" style="201" customWidth="1"/>
    <col min="7429" max="7429" width="13.21875" style="201" customWidth="1"/>
    <col min="7430" max="7430" width="12.5546875" style="201" customWidth="1"/>
    <col min="7431" max="7431" width="14.33203125" style="201" customWidth="1"/>
    <col min="7432" max="7432" width="8.109375" style="201" customWidth="1"/>
    <col min="7433" max="7681" width="8.88671875" style="201"/>
    <col min="7682" max="7682" width="4.33203125" style="201" customWidth="1"/>
    <col min="7683" max="7683" width="10.109375" style="201" customWidth="1"/>
    <col min="7684" max="7684" width="10" style="201" customWidth="1"/>
    <col min="7685" max="7685" width="13.21875" style="201" customWidth="1"/>
    <col min="7686" max="7686" width="12.5546875" style="201" customWidth="1"/>
    <col min="7687" max="7687" width="14.33203125" style="201" customWidth="1"/>
    <col min="7688" max="7688" width="8.109375" style="201" customWidth="1"/>
    <col min="7689" max="7937" width="8.88671875" style="201"/>
    <col min="7938" max="7938" width="4.33203125" style="201" customWidth="1"/>
    <col min="7939" max="7939" width="10.109375" style="201" customWidth="1"/>
    <col min="7940" max="7940" width="10" style="201" customWidth="1"/>
    <col min="7941" max="7941" width="13.21875" style="201" customWidth="1"/>
    <col min="7942" max="7942" width="12.5546875" style="201" customWidth="1"/>
    <col min="7943" max="7943" width="14.33203125" style="201" customWidth="1"/>
    <col min="7944" max="7944" width="8.109375" style="201" customWidth="1"/>
    <col min="7945" max="8193" width="8.88671875" style="201"/>
    <col min="8194" max="8194" width="4.33203125" style="201" customWidth="1"/>
    <col min="8195" max="8195" width="10.109375" style="201" customWidth="1"/>
    <col min="8196" max="8196" width="10" style="201" customWidth="1"/>
    <col min="8197" max="8197" width="13.21875" style="201" customWidth="1"/>
    <col min="8198" max="8198" width="12.5546875" style="201" customWidth="1"/>
    <col min="8199" max="8199" width="14.33203125" style="201" customWidth="1"/>
    <col min="8200" max="8200" width="8.109375" style="201" customWidth="1"/>
    <col min="8201" max="8449" width="8.88671875" style="201"/>
    <col min="8450" max="8450" width="4.33203125" style="201" customWidth="1"/>
    <col min="8451" max="8451" width="10.109375" style="201" customWidth="1"/>
    <col min="8452" max="8452" width="10" style="201" customWidth="1"/>
    <col min="8453" max="8453" width="13.21875" style="201" customWidth="1"/>
    <col min="8454" max="8454" width="12.5546875" style="201" customWidth="1"/>
    <col min="8455" max="8455" width="14.33203125" style="201" customWidth="1"/>
    <col min="8456" max="8456" width="8.109375" style="201" customWidth="1"/>
    <col min="8457" max="8705" width="8.88671875" style="201"/>
    <col min="8706" max="8706" width="4.33203125" style="201" customWidth="1"/>
    <col min="8707" max="8707" width="10.109375" style="201" customWidth="1"/>
    <col min="8708" max="8708" width="10" style="201" customWidth="1"/>
    <col min="8709" max="8709" width="13.21875" style="201" customWidth="1"/>
    <col min="8710" max="8710" width="12.5546875" style="201" customWidth="1"/>
    <col min="8711" max="8711" width="14.33203125" style="201" customWidth="1"/>
    <col min="8712" max="8712" width="8.109375" style="201" customWidth="1"/>
    <col min="8713" max="8961" width="8.88671875" style="201"/>
    <col min="8962" max="8962" width="4.33203125" style="201" customWidth="1"/>
    <col min="8963" max="8963" width="10.109375" style="201" customWidth="1"/>
    <col min="8964" max="8964" width="10" style="201" customWidth="1"/>
    <col min="8965" max="8965" width="13.21875" style="201" customWidth="1"/>
    <col min="8966" max="8966" width="12.5546875" style="201" customWidth="1"/>
    <col min="8967" max="8967" width="14.33203125" style="201" customWidth="1"/>
    <col min="8968" max="8968" width="8.109375" style="201" customWidth="1"/>
    <col min="8969" max="9217" width="8.88671875" style="201"/>
    <col min="9218" max="9218" width="4.33203125" style="201" customWidth="1"/>
    <col min="9219" max="9219" width="10.109375" style="201" customWidth="1"/>
    <col min="9220" max="9220" width="10" style="201" customWidth="1"/>
    <col min="9221" max="9221" width="13.21875" style="201" customWidth="1"/>
    <col min="9222" max="9222" width="12.5546875" style="201" customWidth="1"/>
    <col min="9223" max="9223" width="14.33203125" style="201" customWidth="1"/>
    <col min="9224" max="9224" width="8.109375" style="201" customWidth="1"/>
    <col min="9225" max="9473" width="8.88671875" style="201"/>
    <col min="9474" max="9474" width="4.33203125" style="201" customWidth="1"/>
    <col min="9475" max="9475" width="10.109375" style="201" customWidth="1"/>
    <col min="9476" max="9476" width="10" style="201" customWidth="1"/>
    <col min="9477" max="9477" width="13.21875" style="201" customWidth="1"/>
    <col min="9478" max="9478" width="12.5546875" style="201" customWidth="1"/>
    <col min="9479" max="9479" width="14.33203125" style="201" customWidth="1"/>
    <col min="9480" max="9480" width="8.109375" style="201" customWidth="1"/>
    <col min="9481" max="9729" width="8.88671875" style="201"/>
    <col min="9730" max="9730" width="4.33203125" style="201" customWidth="1"/>
    <col min="9731" max="9731" width="10.109375" style="201" customWidth="1"/>
    <col min="9732" max="9732" width="10" style="201" customWidth="1"/>
    <col min="9733" max="9733" width="13.21875" style="201" customWidth="1"/>
    <col min="9734" max="9734" width="12.5546875" style="201" customWidth="1"/>
    <col min="9735" max="9735" width="14.33203125" style="201" customWidth="1"/>
    <col min="9736" max="9736" width="8.109375" style="201" customWidth="1"/>
    <col min="9737" max="9985" width="8.88671875" style="201"/>
    <col min="9986" max="9986" width="4.33203125" style="201" customWidth="1"/>
    <col min="9987" max="9987" width="10.109375" style="201" customWidth="1"/>
    <col min="9988" max="9988" width="10" style="201" customWidth="1"/>
    <col min="9989" max="9989" width="13.21875" style="201" customWidth="1"/>
    <col min="9990" max="9990" width="12.5546875" style="201" customWidth="1"/>
    <col min="9991" max="9991" width="14.33203125" style="201" customWidth="1"/>
    <col min="9992" max="9992" width="8.109375" style="201" customWidth="1"/>
    <col min="9993" max="10241" width="8.88671875" style="201"/>
    <col min="10242" max="10242" width="4.33203125" style="201" customWidth="1"/>
    <col min="10243" max="10243" width="10.109375" style="201" customWidth="1"/>
    <col min="10244" max="10244" width="10" style="201" customWidth="1"/>
    <col min="10245" max="10245" width="13.21875" style="201" customWidth="1"/>
    <col min="10246" max="10246" width="12.5546875" style="201" customWidth="1"/>
    <col min="10247" max="10247" width="14.33203125" style="201" customWidth="1"/>
    <col min="10248" max="10248" width="8.109375" style="201" customWidth="1"/>
    <col min="10249" max="10497" width="8.88671875" style="201"/>
    <col min="10498" max="10498" width="4.33203125" style="201" customWidth="1"/>
    <col min="10499" max="10499" width="10.109375" style="201" customWidth="1"/>
    <col min="10500" max="10500" width="10" style="201" customWidth="1"/>
    <col min="10501" max="10501" width="13.21875" style="201" customWidth="1"/>
    <col min="10502" max="10502" width="12.5546875" style="201" customWidth="1"/>
    <col min="10503" max="10503" width="14.33203125" style="201" customWidth="1"/>
    <col min="10504" max="10504" width="8.109375" style="201" customWidth="1"/>
    <col min="10505" max="10753" width="8.88671875" style="201"/>
    <col min="10754" max="10754" width="4.33203125" style="201" customWidth="1"/>
    <col min="10755" max="10755" width="10.109375" style="201" customWidth="1"/>
    <col min="10756" max="10756" width="10" style="201" customWidth="1"/>
    <col min="10757" max="10757" width="13.21875" style="201" customWidth="1"/>
    <col min="10758" max="10758" width="12.5546875" style="201" customWidth="1"/>
    <col min="10759" max="10759" width="14.33203125" style="201" customWidth="1"/>
    <col min="10760" max="10760" width="8.109375" style="201" customWidth="1"/>
    <col min="10761" max="11009" width="8.88671875" style="201"/>
    <col min="11010" max="11010" width="4.33203125" style="201" customWidth="1"/>
    <col min="11011" max="11011" width="10.109375" style="201" customWidth="1"/>
    <col min="11012" max="11012" width="10" style="201" customWidth="1"/>
    <col min="11013" max="11013" width="13.21875" style="201" customWidth="1"/>
    <col min="11014" max="11014" width="12.5546875" style="201" customWidth="1"/>
    <col min="11015" max="11015" width="14.33203125" style="201" customWidth="1"/>
    <col min="11016" max="11016" width="8.109375" style="201" customWidth="1"/>
    <col min="11017" max="11265" width="8.88671875" style="201"/>
    <col min="11266" max="11266" width="4.33203125" style="201" customWidth="1"/>
    <col min="11267" max="11267" width="10.109375" style="201" customWidth="1"/>
    <col min="11268" max="11268" width="10" style="201" customWidth="1"/>
    <col min="11269" max="11269" width="13.21875" style="201" customWidth="1"/>
    <col min="11270" max="11270" width="12.5546875" style="201" customWidth="1"/>
    <col min="11271" max="11271" width="14.33203125" style="201" customWidth="1"/>
    <col min="11272" max="11272" width="8.109375" style="201" customWidth="1"/>
    <col min="11273" max="11521" width="8.88671875" style="201"/>
    <col min="11522" max="11522" width="4.33203125" style="201" customWidth="1"/>
    <col min="11523" max="11523" width="10.109375" style="201" customWidth="1"/>
    <col min="11524" max="11524" width="10" style="201" customWidth="1"/>
    <col min="11525" max="11525" width="13.21875" style="201" customWidth="1"/>
    <col min="11526" max="11526" width="12.5546875" style="201" customWidth="1"/>
    <col min="11527" max="11527" width="14.33203125" style="201" customWidth="1"/>
    <col min="11528" max="11528" width="8.109375" style="201" customWidth="1"/>
    <col min="11529" max="11777" width="8.88671875" style="201"/>
    <col min="11778" max="11778" width="4.33203125" style="201" customWidth="1"/>
    <col min="11779" max="11779" width="10.109375" style="201" customWidth="1"/>
    <col min="11780" max="11780" width="10" style="201" customWidth="1"/>
    <col min="11781" max="11781" width="13.21875" style="201" customWidth="1"/>
    <col min="11782" max="11782" width="12.5546875" style="201" customWidth="1"/>
    <col min="11783" max="11783" width="14.33203125" style="201" customWidth="1"/>
    <col min="11784" max="11784" width="8.109375" style="201" customWidth="1"/>
    <col min="11785" max="12033" width="8.88671875" style="201"/>
    <col min="12034" max="12034" width="4.33203125" style="201" customWidth="1"/>
    <col min="12035" max="12035" width="10.109375" style="201" customWidth="1"/>
    <col min="12036" max="12036" width="10" style="201" customWidth="1"/>
    <col min="12037" max="12037" width="13.21875" style="201" customWidth="1"/>
    <col min="12038" max="12038" width="12.5546875" style="201" customWidth="1"/>
    <col min="12039" max="12039" width="14.33203125" style="201" customWidth="1"/>
    <col min="12040" max="12040" width="8.109375" style="201" customWidth="1"/>
    <col min="12041" max="12289" width="8.88671875" style="201"/>
    <col min="12290" max="12290" width="4.33203125" style="201" customWidth="1"/>
    <col min="12291" max="12291" width="10.109375" style="201" customWidth="1"/>
    <col min="12292" max="12292" width="10" style="201" customWidth="1"/>
    <col min="12293" max="12293" width="13.21875" style="201" customWidth="1"/>
    <col min="12294" max="12294" width="12.5546875" style="201" customWidth="1"/>
    <col min="12295" max="12295" width="14.33203125" style="201" customWidth="1"/>
    <col min="12296" max="12296" width="8.109375" style="201" customWidth="1"/>
    <col min="12297" max="12545" width="8.88671875" style="201"/>
    <col min="12546" max="12546" width="4.33203125" style="201" customWidth="1"/>
    <col min="12547" max="12547" width="10.109375" style="201" customWidth="1"/>
    <col min="12548" max="12548" width="10" style="201" customWidth="1"/>
    <col min="12549" max="12549" width="13.21875" style="201" customWidth="1"/>
    <col min="12550" max="12550" width="12.5546875" style="201" customWidth="1"/>
    <col min="12551" max="12551" width="14.33203125" style="201" customWidth="1"/>
    <col min="12552" max="12552" width="8.109375" style="201" customWidth="1"/>
    <col min="12553" max="12801" width="8.88671875" style="201"/>
    <col min="12802" max="12802" width="4.33203125" style="201" customWidth="1"/>
    <col min="12803" max="12803" width="10.109375" style="201" customWidth="1"/>
    <col min="12804" max="12804" width="10" style="201" customWidth="1"/>
    <col min="12805" max="12805" width="13.21875" style="201" customWidth="1"/>
    <col min="12806" max="12806" width="12.5546875" style="201" customWidth="1"/>
    <col min="12807" max="12807" width="14.33203125" style="201" customWidth="1"/>
    <col min="12808" max="12808" width="8.109375" style="201" customWidth="1"/>
    <col min="12809" max="13057" width="8.88671875" style="201"/>
    <col min="13058" max="13058" width="4.33203125" style="201" customWidth="1"/>
    <col min="13059" max="13059" width="10.109375" style="201" customWidth="1"/>
    <col min="13060" max="13060" width="10" style="201" customWidth="1"/>
    <col min="13061" max="13061" width="13.21875" style="201" customWidth="1"/>
    <col min="13062" max="13062" width="12.5546875" style="201" customWidth="1"/>
    <col min="13063" max="13063" width="14.33203125" style="201" customWidth="1"/>
    <col min="13064" max="13064" width="8.109375" style="201" customWidth="1"/>
    <col min="13065" max="13313" width="8.88671875" style="201"/>
    <col min="13314" max="13314" width="4.33203125" style="201" customWidth="1"/>
    <col min="13315" max="13315" width="10.109375" style="201" customWidth="1"/>
    <col min="13316" max="13316" width="10" style="201" customWidth="1"/>
    <col min="13317" max="13317" width="13.21875" style="201" customWidth="1"/>
    <col min="13318" max="13318" width="12.5546875" style="201" customWidth="1"/>
    <col min="13319" max="13319" width="14.33203125" style="201" customWidth="1"/>
    <col min="13320" max="13320" width="8.109375" style="201" customWidth="1"/>
    <col min="13321" max="13569" width="8.88671875" style="201"/>
    <col min="13570" max="13570" width="4.33203125" style="201" customWidth="1"/>
    <col min="13571" max="13571" width="10.109375" style="201" customWidth="1"/>
    <col min="13572" max="13572" width="10" style="201" customWidth="1"/>
    <col min="13573" max="13573" width="13.21875" style="201" customWidth="1"/>
    <col min="13574" max="13574" width="12.5546875" style="201" customWidth="1"/>
    <col min="13575" max="13575" width="14.33203125" style="201" customWidth="1"/>
    <col min="13576" max="13576" width="8.109375" style="201" customWidth="1"/>
    <col min="13577" max="13825" width="8.88671875" style="201"/>
    <col min="13826" max="13826" width="4.33203125" style="201" customWidth="1"/>
    <col min="13827" max="13827" width="10.109375" style="201" customWidth="1"/>
    <col min="13828" max="13828" width="10" style="201" customWidth="1"/>
    <col min="13829" max="13829" width="13.21875" style="201" customWidth="1"/>
    <col min="13830" max="13830" width="12.5546875" style="201" customWidth="1"/>
    <col min="13831" max="13831" width="14.33203125" style="201" customWidth="1"/>
    <col min="13832" max="13832" width="8.109375" style="201" customWidth="1"/>
    <col min="13833" max="14081" width="8.88671875" style="201"/>
    <col min="14082" max="14082" width="4.33203125" style="201" customWidth="1"/>
    <col min="14083" max="14083" width="10.109375" style="201" customWidth="1"/>
    <col min="14084" max="14084" width="10" style="201" customWidth="1"/>
    <col min="14085" max="14085" width="13.21875" style="201" customWidth="1"/>
    <col min="14086" max="14086" width="12.5546875" style="201" customWidth="1"/>
    <col min="14087" max="14087" width="14.33203125" style="201" customWidth="1"/>
    <col min="14088" max="14088" width="8.109375" style="201" customWidth="1"/>
    <col min="14089" max="14337" width="8.88671875" style="201"/>
    <col min="14338" max="14338" width="4.33203125" style="201" customWidth="1"/>
    <col min="14339" max="14339" width="10.109375" style="201" customWidth="1"/>
    <col min="14340" max="14340" width="10" style="201" customWidth="1"/>
    <col min="14341" max="14341" width="13.21875" style="201" customWidth="1"/>
    <col min="14342" max="14342" width="12.5546875" style="201" customWidth="1"/>
    <col min="14343" max="14343" width="14.33203125" style="201" customWidth="1"/>
    <col min="14344" max="14344" width="8.109375" style="201" customWidth="1"/>
    <col min="14345" max="14593" width="8.88671875" style="201"/>
    <col min="14594" max="14594" width="4.33203125" style="201" customWidth="1"/>
    <col min="14595" max="14595" width="10.109375" style="201" customWidth="1"/>
    <col min="14596" max="14596" width="10" style="201" customWidth="1"/>
    <col min="14597" max="14597" width="13.21875" style="201" customWidth="1"/>
    <col min="14598" max="14598" width="12.5546875" style="201" customWidth="1"/>
    <col min="14599" max="14599" width="14.33203125" style="201" customWidth="1"/>
    <col min="14600" max="14600" width="8.109375" style="201" customWidth="1"/>
    <col min="14601" max="14849" width="8.88671875" style="201"/>
    <col min="14850" max="14850" width="4.33203125" style="201" customWidth="1"/>
    <col min="14851" max="14851" width="10.109375" style="201" customWidth="1"/>
    <col min="14852" max="14852" width="10" style="201" customWidth="1"/>
    <col min="14853" max="14853" width="13.21875" style="201" customWidth="1"/>
    <col min="14854" max="14854" width="12.5546875" style="201" customWidth="1"/>
    <col min="14855" max="14855" width="14.33203125" style="201" customWidth="1"/>
    <col min="14856" max="14856" width="8.109375" style="201" customWidth="1"/>
    <col min="14857" max="15105" width="8.88671875" style="201"/>
    <col min="15106" max="15106" width="4.33203125" style="201" customWidth="1"/>
    <col min="15107" max="15107" width="10.109375" style="201" customWidth="1"/>
    <col min="15108" max="15108" width="10" style="201" customWidth="1"/>
    <col min="15109" max="15109" width="13.21875" style="201" customWidth="1"/>
    <col min="15110" max="15110" width="12.5546875" style="201" customWidth="1"/>
    <col min="15111" max="15111" width="14.33203125" style="201" customWidth="1"/>
    <col min="15112" max="15112" width="8.109375" style="201" customWidth="1"/>
    <col min="15113" max="15361" width="8.88671875" style="201"/>
    <col min="15362" max="15362" width="4.33203125" style="201" customWidth="1"/>
    <col min="15363" max="15363" width="10.109375" style="201" customWidth="1"/>
    <col min="15364" max="15364" width="10" style="201" customWidth="1"/>
    <col min="15365" max="15365" width="13.21875" style="201" customWidth="1"/>
    <col min="15366" max="15366" width="12.5546875" style="201" customWidth="1"/>
    <col min="15367" max="15367" width="14.33203125" style="201" customWidth="1"/>
    <col min="15368" max="15368" width="8.109375" style="201" customWidth="1"/>
    <col min="15369" max="15617" width="8.88671875" style="201"/>
    <col min="15618" max="15618" width="4.33203125" style="201" customWidth="1"/>
    <col min="15619" max="15619" width="10.109375" style="201" customWidth="1"/>
    <col min="15620" max="15620" width="10" style="201" customWidth="1"/>
    <col min="15621" max="15621" width="13.21875" style="201" customWidth="1"/>
    <col min="15622" max="15622" width="12.5546875" style="201" customWidth="1"/>
    <col min="15623" max="15623" width="14.33203125" style="201" customWidth="1"/>
    <col min="15624" max="15624" width="8.109375" style="201" customWidth="1"/>
    <col min="15625" max="15873" width="8.88671875" style="201"/>
    <col min="15874" max="15874" width="4.33203125" style="201" customWidth="1"/>
    <col min="15875" max="15875" width="10.109375" style="201" customWidth="1"/>
    <col min="15876" max="15876" width="10" style="201" customWidth="1"/>
    <col min="15877" max="15877" width="13.21875" style="201" customWidth="1"/>
    <col min="15878" max="15878" width="12.5546875" style="201" customWidth="1"/>
    <col min="15879" max="15879" width="14.33203125" style="201" customWidth="1"/>
    <col min="15880" max="15880" width="8.109375" style="201" customWidth="1"/>
    <col min="15881" max="16129" width="8.88671875" style="201"/>
    <col min="16130" max="16130" width="4.33203125" style="201" customWidth="1"/>
    <col min="16131" max="16131" width="10.109375" style="201" customWidth="1"/>
    <col min="16132" max="16132" width="10" style="201" customWidth="1"/>
    <col min="16133" max="16133" width="13.21875" style="201" customWidth="1"/>
    <col min="16134" max="16134" width="12.5546875" style="201" customWidth="1"/>
    <col min="16135" max="16135" width="14.33203125" style="201" customWidth="1"/>
    <col min="16136" max="16136" width="8.109375" style="201" customWidth="1"/>
    <col min="16137" max="16384" width="8.88671875" style="201"/>
  </cols>
  <sheetData>
    <row r="1" spans="1:24" ht="18.600000000000001" customHeight="1" x14ac:dyDescent="0.2">
      <c r="B1" s="430" t="s">
        <v>208</v>
      </c>
      <c r="C1" s="431"/>
      <c r="D1" s="431"/>
      <c r="E1" s="431"/>
      <c r="F1" s="431"/>
      <c r="G1" s="200"/>
      <c r="H1" s="200"/>
    </row>
    <row r="2" spans="1:24" ht="6.6" customHeight="1" x14ac:dyDescent="0.2">
      <c r="B2" s="202"/>
      <c r="C2" s="203"/>
      <c r="D2" s="203"/>
      <c r="E2" s="203"/>
      <c r="F2" s="203"/>
      <c r="G2" s="200"/>
      <c r="H2" s="200"/>
    </row>
    <row r="3" spans="1:24" s="204" customFormat="1" ht="12.75" customHeight="1" x14ac:dyDescent="0.2">
      <c r="B3" s="432" t="s">
        <v>187</v>
      </c>
      <c r="C3" s="433"/>
      <c r="D3" s="433"/>
      <c r="E3" s="433"/>
      <c r="F3" s="433"/>
      <c r="G3" s="433"/>
      <c r="H3" s="433"/>
      <c r="I3" s="199"/>
      <c r="J3" s="199"/>
      <c r="K3" s="199"/>
      <c r="L3" s="199"/>
      <c r="M3" s="199"/>
      <c r="N3" s="199"/>
      <c r="O3" s="199"/>
      <c r="P3" s="199"/>
    </row>
    <row r="4" spans="1:24" s="204" customFormat="1" ht="12.75" customHeight="1" x14ac:dyDescent="0.2">
      <c r="B4" s="433"/>
      <c r="C4" s="433"/>
      <c r="D4" s="433"/>
      <c r="E4" s="433"/>
      <c r="F4" s="433"/>
      <c r="G4" s="433"/>
      <c r="H4" s="433"/>
      <c r="I4" s="199"/>
      <c r="J4" s="199"/>
      <c r="K4" s="199"/>
      <c r="L4" s="199"/>
      <c r="M4" s="199"/>
      <c r="N4" s="199"/>
      <c r="O4" s="199"/>
      <c r="P4" s="199"/>
    </row>
    <row r="5" spans="1:24" s="204" customFormat="1" ht="7.9" customHeight="1" x14ac:dyDescent="0.2">
      <c r="B5" s="331"/>
      <c r="C5" s="331"/>
      <c r="D5" s="331"/>
      <c r="E5" s="331"/>
      <c r="F5" s="331"/>
      <c r="G5" s="332"/>
      <c r="H5" s="332"/>
      <c r="I5" s="199"/>
      <c r="J5" s="199"/>
      <c r="K5" s="199"/>
      <c r="L5" s="199"/>
      <c r="M5" s="199"/>
      <c r="N5" s="199"/>
      <c r="O5" s="199"/>
      <c r="P5" s="199"/>
    </row>
    <row r="6" spans="1:24" s="205" customFormat="1" ht="26.45" customHeight="1" x14ac:dyDescent="0.2">
      <c r="A6" s="204"/>
      <c r="B6" s="432" t="s">
        <v>201</v>
      </c>
      <c r="C6" s="433"/>
      <c r="D6" s="433"/>
      <c r="E6" s="433"/>
      <c r="F6" s="433"/>
      <c r="G6" s="433"/>
      <c r="H6" s="433"/>
      <c r="I6" s="199"/>
      <c r="J6" s="199"/>
      <c r="K6" s="199"/>
      <c r="L6" s="199"/>
      <c r="M6" s="199"/>
      <c r="N6" s="199"/>
      <c r="O6" s="199"/>
      <c r="P6" s="199"/>
      <c r="Q6" s="204"/>
      <c r="R6" s="204"/>
      <c r="S6" s="204"/>
      <c r="T6" s="204"/>
      <c r="U6" s="204"/>
      <c r="V6" s="204"/>
      <c r="W6" s="204"/>
      <c r="X6" s="204"/>
    </row>
    <row r="7" spans="1:24" s="205" customFormat="1" ht="6.6" customHeight="1" x14ac:dyDescent="0.2">
      <c r="A7" s="204"/>
      <c r="B7" s="433"/>
      <c r="C7" s="433"/>
      <c r="D7" s="433"/>
      <c r="E7" s="433"/>
      <c r="F7" s="433"/>
      <c r="G7" s="433"/>
      <c r="H7" s="433"/>
      <c r="I7" s="199"/>
      <c r="J7" s="199"/>
      <c r="K7" s="199"/>
      <c r="R7" s="204"/>
      <c r="S7" s="204"/>
      <c r="T7" s="204"/>
      <c r="U7" s="204"/>
      <c r="V7" s="204"/>
      <c r="W7" s="204"/>
      <c r="X7" s="204"/>
    </row>
    <row r="8" spans="1:24" ht="7.15" customHeight="1" x14ac:dyDescent="0.2">
      <c r="B8" s="360"/>
      <c r="C8" s="200"/>
      <c r="D8" s="200"/>
      <c r="E8" s="200"/>
      <c r="F8" s="361"/>
      <c r="G8" s="200"/>
      <c r="H8" s="200"/>
    </row>
    <row r="9" spans="1:24" x14ac:dyDescent="0.2">
      <c r="B9" s="421" t="s">
        <v>209</v>
      </c>
      <c r="C9" s="422"/>
      <c r="D9" s="422"/>
      <c r="E9" s="422"/>
      <c r="F9" s="422"/>
      <c r="G9" s="422"/>
      <c r="H9" s="422"/>
    </row>
    <row r="10" spans="1:24" x14ac:dyDescent="0.2">
      <c r="B10" s="422"/>
      <c r="C10" s="422"/>
      <c r="D10" s="422"/>
      <c r="E10" s="422"/>
      <c r="F10" s="422"/>
      <c r="G10" s="422"/>
      <c r="H10" s="422"/>
    </row>
    <row r="11" spans="1:24" ht="11.45" customHeight="1" x14ac:dyDescent="0.2">
      <c r="B11" s="422"/>
      <c r="C11" s="422"/>
      <c r="D11" s="422"/>
      <c r="E11" s="422"/>
      <c r="F11" s="422"/>
      <c r="G11" s="422"/>
      <c r="H11" s="422"/>
    </row>
    <row r="12" spans="1:24" ht="4.9000000000000004" customHeight="1" x14ac:dyDescent="0.2">
      <c r="B12" s="331"/>
      <c r="C12" s="369"/>
      <c r="D12" s="370"/>
      <c r="E12" s="370"/>
      <c r="F12" s="370"/>
      <c r="G12" s="370"/>
      <c r="H12" s="370"/>
    </row>
    <row r="13" spans="1:24" x14ac:dyDescent="0.2">
      <c r="B13" s="421" t="s">
        <v>186</v>
      </c>
      <c r="C13" s="422"/>
      <c r="D13" s="422"/>
      <c r="E13" s="422"/>
      <c r="F13" s="422"/>
      <c r="G13" s="422"/>
      <c r="H13" s="422"/>
    </row>
    <row r="14" spans="1:24" ht="12" customHeight="1" x14ac:dyDescent="0.2">
      <c r="B14" s="422"/>
      <c r="C14" s="422"/>
      <c r="D14" s="422"/>
      <c r="E14" s="422"/>
      <c r="F14" s="422"/>
      <c r="G14" s="422"/>
      <c r="H14" s="422"/>
    </row>
    <row r="15" spans="1:24" ht="13.15" customHeight="1" x14ac:dyDescent="0.2">
      <c r="B15" s="422"/>
      <c r="C15" s="422"/>
      <c r="D15" s="422"/>
      <c r="E15" s="422"/>
      <c r="F15" s="422"/>
      <c r="G15" s="422"/>
      <c r="H15" s="422"/>
    </row>
    <row r="16" spans="1:24" ht="7.5" customHeight="1" x14ac:dyDescent="0.2">
      <c r="B16" s="371"/>
      <c r="C16" s="371"/>
      <c r="D16" s="371"/>
      <c r="E16" s="371"/>
      <c r="F16" s="371"/>
      <c r="G16" s="371"/>
      <c r="H16" s="371"/>
    </row>
    <row r="17" spans="1:24" ht="12.75" customHeight="1" x14ac:dyDescent="0.2">
      <c r="B17" s="376" t="s">
        <v>213</v>
      </c>
      <c r="C17" s="377"/>
      <c r="D17" s="377"/>
      <c r="E17" s="377"/>
      <c r="F17" s="377"/>
      <c r="G17" s="377"/>
      <c r="H17" s="377"/>
    </row>
    <row r="18" spans="1:24" ht="12.75" customHeight="1" x14ac:dyDescent="0.2">
      <c r="B18" s="378" t="s">
        <v>214</v>
      </c>
      <c r="C18" s="377"/>
      <c r="D18" s="377"/>
      <c r="E18" s="377"/>
      <c r="F18" s="377"/>
      <c r="G18" s="377"/>
      <c r="H18" s="377"/>
    </row>
    <row r="19" spans="1:24" ht="12.75" customHeight="1" x14ac:dyDescent="0.2">
      <c r="B19" s="378" t="s">
        <v>215</v>
      </c>
      <c r="C19" s="377"/>
      <c r="D19" s="377"/>
      <c r="E19" s="377"/>
      <c r="F19" s="377"/>
      <c r="G19" s="377"/>
      <c r="H19" s="377"/>
    </row>
    <row r="20" spans="1:24" ht="12.75" customHeight="1" x14ac:dyDescent="0.2">
      <c r="B20" s="378" t="s">
        <v>216</v>
      </c>
      <c r="C20" s="377"/>
      <c r="D20" s="377"/>
      <c r="E20" s="377"/>
      <c r="F20" s="377"/>
      <c r="G20" s="377"/>
      <c r="H20" s="377"/>
    </row>
    <row r="21" spans="1:24" ht="12.75" customHeight="1" x14ac:dyDescent="0.2">
      <c r="B21" s="378" t="s">
        <v>217</v>
      </c>
      <c r="C21" s="377"/>
      <c r="D21" s="377"/>
      <c r="E21" s="377"/>
      <c r="F21" s="377"/>
      <c r="G21" s="377"/>
      <c r="H21" s="377"/>
    </row>
    <row r="22" spans="1:24" ht="12.6" customHeight="1" x14ac:dyDescent="0.2">
      <c r="B22" s="371"/>
      <c r="C22" s="371"/>
      <c r="D22" s="371"/>
      <c r="E22" s="371"/>
      <c r="F22" s="371"/>
      <c r="G22" s="371"/>
      <c r="H22" s="371"/>
    </row>
    <row r="23" spans="1:24" ht="5.45" customHeight="1" x14ac:dyDescent="0.2">
      <c r="B23" s="421" t="s">
        <v>218</v>
      </c>
      <c r="C23" s="422"/>
      <c r="D23" s="422"/>
      <c r="E23" s="422"/>
      <c r="F23" s="422"/>
      <c r="G23" s="422"/>
      <c r="H23" s="422"/>
    </row>
    <row r="24" spans="1:24" ht="12.75" customHeight="1" x14ac:dyDescent="0.2">
      <c r="B24" s="422"/>
      <c r="C24" s="422"/>
      <c r="D24" s="422"/>
      <c r="E24" s="422"/>
      <c r="F24" s="422"/>
      <c r="G24" s="422"/>
      <c r="H24" s="422"/>
    </row>
    <row r="25" spans="1:24" ht="25.5" customHeight="1" x14ac:dyDescent="0.2">
      <c r="B25" s="422"/>
      <c r="C25" s="422"/>
      <c r="D25" s="422"/>
      <c r="E25" s="422"/>
      <c r="F25" s="422"/>
      <c r="G25" s="422"/>
      <c r="H25" s="422"/>
    </row>
    <row r="26" spans="1:24" x14ac:dyDescent="0.2">
      <c r="B26" s="423" t="s">
        <v>219</v>
      </c>
      <c r="C26" s="424"/>
      <c r="D26" s="424"/>
      <c r="E26" s="424"/>
      <c r="F26" s="424"/>
      <c r="G26" s="424"/>
      <c r="H26" s="425"/>
    </row>
    <row r="27" spans="1:24" x14ac:dyDescent="0.2">
      <c r="B27" s="424"/>
      <c r="C27" s="424"/>
      <c r="D27" s="424"/>
      <c r="E27" s="424"/>
      <c r="F27" s="424"/>
      <c r="G27" s="424"/>
      <c r="H27" s="425"/>
    </row>
    <row r="28" spans="1:24" ht="12.75" customHeight="1" x14ac:dyDescent="0.2">
      <c r="B28" s="379"/>
      <c r="C28" s="379"/>
      <c r="D28" s="379"/>
      <c r="E28" s="379"/>
      <c r="F28" s="379"/>
      <c r="G28" s="379"/>
      <c r="H28" s="380"/>
    </row>
    <row r="29" spans="1:24" s="207" customFormat="1" ht="12.75" customHeight="1" thickBot="1" x14ac:dyDescent="0.25">
      <c r="A29" s="209"/>
      <c r="B29" s="362" t="s">
        <v>220</v>
      </c>
      <c r="C29" s="370"/>
      <c r="D29" s="370"/>
      <c r="E29" s="370"/>
      <c r="F29" s="370"/>
      <c r="G29" s="370"/>
      <c r="H29" s="370"/>
      <c r="Q29" s="208"/>
      <c r="R29" s="208"/>
      <c r="S29" s="208"/>
      <c r="T29" s="208"/>
      <c r="U29" s="208"/>
      <c r="V29" s="208"/>
      <c r="W29" s="208"/>
      <c r="X29" s="208"/>
    </row>
    <row r="30" spans="1:24" ht="13.5" thickBot="1" x14ac:dyDescent="0.25">
      <c r="B30" s="210" t="s">
        <v>163</v>
      </c>
      <c r="C30" s="211" t="s">
        <v>164</v>
      </c>
      <c r="D30" s="212" t="s">
        <v>164</v>
      </c>
      <c r="E30" s="211" t="s">
        <v>165</v>
      </c>
      <c r="F30" s="213" t="s">
        <v>165</v>
      </c>
      <c r="G30" s="211" t="s">
        <v>158</v>
      </c>
      <c r="H30" s="213" t="s">
        <v>158</v>
      </c>
      <c r="I30" s="365" t="s">
        <v>178</v>
      </c>
      <c r="J30" s="211" t="s">
        <v>179</v>
      </c>
      <c r="K30" s="213" t="s">
        <v>179</v>
      </c>
      <c r="L30" s="365" t="s">
        <v>221</v>
      </c>
      <c r="M30" s="381" t="s">
        <v>222</v>
      </c>
      <c r="N30" s="382" t="s">
        <v>222</v>
      </c>
    </row>
    <row r="31" spans="1:24" ht="12.75" customHeight="1" x14ac:dyDescent="0.2">
      <c r="B31" s="214" t="s">
        <v>32</v>
      </c>
      <c r="C31" s="215" t="s">
        <v>122</v>
      </c>
      <c r="D31" s="216" t="s">
        <v>123</v>
      </c>
      <c r="E31" s="217" t="s">
        <v>122</v>
      </c>
      <c r="F31" s="218" t="s">
        <v>123</v>
      </c>
      <c r="G31" s="217" t="s">
        <v>122</v>
      </c>
      <c r="H31" s="218" t="s">
        <v>123</v>
      </c>
      <c r="I31" s="426" t="s">
        <v>180</v>
      </c>
      <c r="J31" s="217" t="s">
        <v>122</v>
      </c>
      <c r="K31" s="218" t="s">
        <v>123</v>
      </c>
      <c r="L31" s="442" t="s">
        <v>223</v>
      </c>
      <c r="M31" s="219" t="s">
        <v>122</v>
      </c>
      <c r="N31" s="220" t="s">
        <v>123</v>
      </c>
      <c r="O31" s="334"/>
      <c r="P31" s="334"/>
      <c r="Q31" s="334"/>
      <c r="R31" s="334"/>
      <c r="S31" s="334"/>
      <c r="T31" s="334"/>
      <c r="U31" s="334"/>
      <c r="V31" s="335"/>
    </row>
    <row r="32" spans="1:24" ht="12.75" customHeight="1" x14ac:dyDescent="0.2">
      <c r="B32" s="353"/>
      <c r="C32" s="353"/>
      <c r="D32" s="354"/>
      <c r="E32" s="353"/>
      <c r="F32" s="354"/>
      <c r="G32" s="353"/>
      <c r="H32" s="354"/>
      <c r="I32" s="427"/>
      <c r="J32" s="353"/>
      <c r="K32" s="354"/>
      <c r="L32" s="443"/>
      <c r="M32" s="383" t="s">
        <v>224</v>
      </c>
      <c r="N32" s="354"/>
      <c r="O32" s="334"/>
      <c r="P32" s="334"/>
      <c r="Q32" s="334"/>
      <c r="R32" s="334"/>
      <c r="S32" s="334"/>
      <c r="T32" s="334"/>
      <c r="U32" s="334"/>
      <c r="V32" s="335"/>
    </row>
    <row r="33" spans="1:24" ht="12.75" customHeight="1" x14ac:dyDescent="0.2">
      <c r="B33" s="353"/>
      <c r="C33" s="353"/>
      <c r="D33" s="354"/>
      <c r="E33" s="353"/>
      <c r="F33" s="354"/>
      <c r="G33" s="353"/>
      <c r="H33" s="354"/>
      <c r="I33" s="427"/>
      <c r="J33" s="222" t="s">
        <v>181</v>
      </c>
      <c r="K33" s="384"/>
      <c r="L33" s="443"/>
      <c r="M33" s="227" t="s">
        <v>124</v>
      </c>
      <c r="N33" s="228">
        <v>38500</v>
      </c>
      <c r="O33" s="334"/>
      <c r="P33" s="334"/>
      <c r="Q33" s="334"/>
      <c r="R33" s="334"/>
      <c r="S33" s="334"/>
      <c r="T33" s="334"/>
      <c r="U33" s="334"/>
      <c r="V33" s="335"/>
    </row>
    <row r="34" spans="1:24" ht="12.75" customHeight="1" x14ac:dyDescent="0.2">
      <c r="B34" s="221"/>
      <c r="C34" s="222" t="s">
        <v>166</v>
      </c>
      <c r="D34" s="223"/>
      <c r="E34" s="222" t="s">
        <v>167</v>
      </c>
      <c r="F34" s="223"/>
      <c r="G34" s="222" t="s">
        <v>168</v>
      </c>
      <c r="H34" s="223"/>
      <c r="I34" s="428"/>
      <c r="J34" s="227" t="s">
        <v>124</v>
      </c>
      <c r="K34" s="228">
        <v>35800</v>
      </c>
      <c r="L34" s="443"/>
      <c r="M34" s="227" t="s">
        <v>182</v>
      </c>
      <c r="N34" s="228">
        <v>39000</v>
      </c>
      <c r="O34" s="333"/>
      <c r="P34" s="334"/>
      <c r="Q34" s="333"/>
      <c r="R34" s="333"/>
      <c r="S34" s="333"/>
      <c r="T34" s="333"/>
      <c r="U34" s="333"/>
      <c r="V34" s="333"/>
    </row>
    <row r="35" spans="1:24" ht="29.25" customHeight="1" thickBot="1" x14ac:dyDescent="0.25">
      <c r="B35" s="224"/>
      <c r="C35" s="225"/>
      <c r="D35" s="226"/>
      <c r="E35" s="225"/>
      <c r="F35" s="226"/>
      <c r="G35" s="227" t="s">
        <v>124</v>
      </c>
      <c r="H35" s="228">
        <v>34600</v>
      </c>
      <c r="I35" s="428"/>
      <c r="J35" s="363" t="s">
        <v>182</v>
      </c>
      <c r="K35" s="228">
        <v>36750</v>
      </c>
      <c r="L35" s="443"/>
      <c r="M35" s="363" t="s">
        <v>183</v>
      </c>
      <c r="N35" s="385">
        <v>39500</v>
      </c>
      <c r="P35" s="334"/>
    </row>
    <row r="36" spans="1:24" ht="76.5" customHeight="1" thickBot="1" x14ac:dyDescent="0.25">
      <c r="B36" s="224"/>
      <c r="C36" s="225"/>
      <c r="D36" s="226"/>
      <c r="E36" s="227" t="s">
        <v>124</v>
      </c>
      <c r="F36" s="228">
        <v>33400</v>
      </c>
      <c r="G36" s="229" t="s">
        <v>94</v>
      </c>
      <c r="H36" s="228">
        <v>35500</v>
      </c>
      <c r="I36" s="429"/>
      <c r="J36" s="227" t="s">
        <v>183</v>
      </c>
      <c r="K36" s="228">
        <v>37706</v>
      </c>
      <c r="L36" s="386" t="s">
        <v>184</v>
      </c>
      <c r="M36" s="227" t="s">
        <v>98</v>
      </c>
      <c r="N36" s="228">
        <v>42500</v>
      </c>
      <c r="P36" s="334"/>
    </row>
    <row r="37" spans="1:24" s="235" customFormat="1" ht="66" customHeight="1" thickBot="1" x14ac:dyDescent="0.25">
      <c r="A37" s="199"/>
      <c r="B37" s="231" t="s">
        <v>169</v>
      </c>
      <c r="C37" s="232" t="s">
        <v>124</v>
      </c>
      <c r="D37" s="233">
        <v>32700</v>
      </c>
      <c r="E37" s="229" t="s">
        <v>94</v>
      </c>
      <c r="F37" s="228">
        <v>34250</v>
      </c>
      <c r="G37" s="234" t="s">
        <v>95</v>
      </c>
      <c r="H37" s="228">
        <v>36411</v>
      </c>
      <c r="I37" s="386" t="s">
        <v>184</v>
      </c>
      <c r="J37" s="227" t="s">
        <v>98</v>
      </c>
      <c r="K37" s="228">
        <v>40750</v>
      </c>
      <c r="L37" s="444" t="s">
        <v>229</v>
      </c>
      <c r="M37" s="446" t="s">
        <v>99</v>
      </c>
      <c r="N37" s="448">
        <v>44375</v>
      </c>
      <c r="O37" s="199"/>
      <c r="P37" s="334"/>
      <c r="Q37" s="199"/>
      <c r="R37" s="199"/>
      <c r="S37" s="199"/>
      <c r="T37" s="199"/>
      <c r="U37" s="199"/>
      <c r="V37" s="199"/>
      <c r="W37" s="199"/>
      <c r="X37" s="199"/>
    </row>
    <row r="38" spans="1:24" s="242" customFormat="1" ht="12.75" customHeight="1" x14ac:dyDescent="0.2">
      <c r="A38" s="199"/>
      <c r="B38" s="236" t="s">
        <v>170</v>
      </c>
      <c r="C38" s="387" t="s">
        <v>94</v>
      </c>
      <c r="D38" s="237">
        <v>33200</v>
      </c>
      <c r="E38" s="238" t="s">
        <v>95</v>
      </c>
      <c r="F38" s="239">
        <v>35117</v>
      </c>
      <c r="G38" s="240" t="s">
        <v>98</v>
      </c>
      <c r="H38" s="241">
        <v>38999</v>
      </c>
      <c r="I38" s="450" t="s">
        <v>190</v>
      </c>
      <c r="J38" s="388" t="s">
        <v>99</v>
      </c>
      <c r="K38" s="241">
        <v>42503</v>
      </c>
      <c r="L38" s="443"/>
      <c r="M38" s="447"/>
      <c r="N38" s="449"/>
      <c r="O38" s="199"/>
      <c r="P38" s="334"/>
      <c r="Q38" s="199"/>
      <c r="R38" s="199"/>
      <c r="S38" s="199"/>
      <c r="T38" s="199"/>
      <c r="U38" s="199"/>
      <c r="V38" s="199"/>
      <c r="W38" s="199"/>
      <c r="X38" s="199"/>
    </row>
    <row r="39" spans="1:24" s="249" customFormat="1" ht="17.45" customHeight="1" x14ac:dyDescent="0.2">
      <c r="A39" s="199"/>
      <c r="B39" s="243">
        <v>1.3929</v>
      </c>
      <c r="C39" s="389" t="s">
        <v>95</v>
      </c>
      <c r="D39" s="244">
        <v>33822</v>
      </c>
      <c r="E39" s="245" t="s">
        <v>98</v>
      </c>
      <c r="F39" s="246">
        <v>37249</v>
      </c>
      <c r="G39" s="247" t="s">
        <v>99</v>
      </c>
      <c r="H39" s="248">
        <v>40630</v>
      </c>
      <c r="I39" s="451"/>
      <c r="J39" s="247" t="s">
        <v>100</v>
      </c>
      <c r="K39" s="248">
        <v>42765</v>
      </c>
      <c r="L39" s="443"/>
      <c r="M39" s="453" t="s">
        <v>100</v>
      </c>
      <c r="N39" s="455">
        <v>46250</v>
      </c>
      <c r="O39" s="199"/>
      <c r="P39" s="334"/>
      <c r="Q39" s="199"/>
      <c r="R39" s="199"/>
      <c r="S39" s="199"/>
      <c r="T39" s="199"/>
      <c r="U39" s="199"/>
      <c r="V39" s="199"/>
      <c r="W39" s="199"/>
      <c r="X39" s="199"/>
    </row>
    <row r="40" spans="1:24" s="256" customFormat="1" ht="12.75" customHeight="1" x14ac:dyDescent="0.2">
      <c r="A40" s="199"/>
      <c r="B40" s="250">
        <v>1.4451000000000001</v>
      </c>
      <c r="C40" s="390" t="s">
        <v>98</v>
      </c>
      <c r="D40" s="251">
        <v>35498</v>
      </c>
      <c r="E40" s="252" t="s">
        <v>99</v>
      </c>
      <c r="F40" s="253">
        <v>38758</v>
      </c>
      <c r="G40" s="254" t="s">
        <v>100</v>
      </c>
      <c r="H40" s="255">
        <v>41155</v>
      </c>
      <c r="I40" s="451"/>
      <c r="J40" s="254" t="s">
        <v>101</v>
      </c>
      <c r="K40" s="255">
        <v>44538</v>
      </c>
      <c r="L40" s="443"/>
      <c r="M40" s="454"/>
      <c r="N40" s="456"/>
      <c r="O40" s="199"/>
      <c r="P40" s="334"/>
      <c r="Q40" s="199"/>
      <c r="R40" s="199"/>
      <c r="S40" s="199"/>
      <c r="T40" s="199"/>
      <c r="U40" s="199"/>
      <c r="V40" s="199"/>
      <c r="W40" s="199"/>
      <c r="X40" s="199"/>
    </row>
    <row r="41" spans="1:24" s="263" customFormat="1" ht="12.75" customHeight="1" x14ac:dyDescent="0.2">
      <c r="A41" s="199"/>
      <c r="B41" s="257">
        <v>1.4993000000000001</v>
      </c>
      <c r="C41" s="391" t="s">
        <v>99</v>
      </c>
      <c r="D41" s="258">
        <v>36885</v>
      </c>
      <c r="E41" s="259" t="s">
        <v>100</v>
      </c>
      <c r="F41" s="260">
        <v>39546</v>
      </c>
      <c r="G41" s="261" t="s">
        <v>101</v>
      </c>
      <c r="H41" s="262">
        <v>42825</v>
      </c>
      <c r="I41" s="451"/>
      <c r="J41" s="261" t="s">
        <v>102</v>
      </c>
      <c r="K41" s="262">
        <v>44820</v>
      </c>
      <c r="L41" s="443"/>
      <c r="M41" s="457" t="s">
        <v>101</v>
      </c>
      <c r="N41" s="459">
        <v>48125</v>
      </c>
      <c r="O41" s="199"/>
      <c r="P41" s="334"/>
      <c r="Q41" s="199"/>
      <c r="R41" s="199"/>
      <c r="S41" s="199"/>
      <c r="T41" s="199"/>
      <c r="U41" s="199"/>
      <c r="V41" s="199"/>
      <c r="W41" s="199"/>
      <c r="X41" s="199"/>
    </row>
    <row r="42" spans="1:24" s="270" customFormat="1" ht="17.45" customHeight="1" x14ac:dyDescent="0.2">
      <c r="A42" s="199"/>
      <c r="B42" s="264">
        <v>1.5555000000000001</v>
      </c>
      <c r="C42" s="392" t="s">
        <v>100</v>
      </c>
      <c r="D42" s="265">
        <v>38311</v>
      </c>
      <c r="E42" s="266" t="s">
        <v>101</v>
      </c>
      <c r="F42" s="267">
        <v>41113</v>
      </c>
      <c r="G42" s="268" t="s">
        <v>102</v>
      </c>
      <c r="H42" s="269">
        <v>43391</v>
      </c>
      <c r="I42" s="451"/>
      <c r="J42" s="268" t="s">
        <v>103</v>
      </c>
      <c r="K42" s="269">
        <v>46614</v>
      </c>
      <c r="L42" s="443"/>
      <c r="M42" s="458"/>
      <c r="N42" s="460"/>
      <c r="O42" s="199"/>
      <c r="P42" s="334"/>
      <c r="Q42" s="199"/>
      <c r="R42" s="199"/>
      <c r="S42" s="199"/>
      <c r="T42" s="199"/>
      <c r="U42" s="199"/>
      <c r="V42" s="199"/>
      <c r="W42" s="199"/>
      <c r="X42" s="199"/>
    </row>
    <row r="43" spans="1:24" ht="12.75" customHeight="1" x14ac:dyDescent="0.2">
      <c r="B43" s="271">
        <v>1.6137999999999999</v>
      </c>
      <c r="C43" s="393" t="s">
        <v>101</v>
      </c>
      <c r="D43" s="272">
        <v>39775</v>
      </c>
      <c r="E43" s="273" t="s">
        <v>102</v>
      </c>
      <c r="F43" s="274">
        <v>41961</v>
      </c>
      <c r="G43" s="275" t="s">
        <v>103</v>
      </c>
      <c r="H43" s="276">
        <v>45102</v>
      </c>
      <c r="I43" s="451"/>
      <c r="J43" s="275" t="s">
        <v>104</v>
      </c>
      <c r="K43" s="276">
        <v>46918</v>
      </c>
      <c r="L43" s="443"/>
      <c r="M43" s="461" t="s">
        <v>102</v>
      </c>
      <c r="N43" s="464">
        <v>50000</v>
      </c>
      <c r="P43" s="334"/>
    </row>
    <row r="44" spans="1:24" s="283" customFormat="1" ht="20.45" customHeight="1" x14ac:dyDescent="0.2">
      <c r="A44" s="199"/>
      <c r="B44" s="277">
        <v>1.6742999999999999</v>
      </c>
      <c r="C44" s="394" t="s">
        <v>102</v>
      </c>
      <c r="D44" s="278">
        <v>41282</v>
      </c>
      <c r="E44" s="279" t="s">
        <v>103</v>
      </c>
      <c r="F44" s="280">
        <v>43591</v>
      </c>
      <c r="G44" s="281" t="s">
        <v>104</v>
      </c>
      <c r="H44" s="282">
        <v>45711</v>
      </c>
      <c r="I44" s="451"/>
      <c r="J44" s="281" t="s">
        <v>105</v>
      </c>
      <c r="K44" s="282">
        <v>48734</v>
      </c>
      <c r="L44" s="443"/>
      <c r="M44" s="462"/>
      <c r="N44" s="465"/>
      <c r="O44" s="199"/>
      <c r="P44" s="334"/>
      <c r="Q44" s="199"/>
      <c r="R44" s="199"/>
      <c r="S44" s="199"/>
      <c r="T44" s="199"/>
      <c r="U44" s="199"/>
      <c r="V44" s="199"/>
      <c r="W44" s="199"/>
      <c r="X44" s="199"/>
    </row>
    <row r="45" spans="1:24" s="249" customFormat="1" ht="12.75" customHeight="1" x14ac:dyDescent="0.2">
      <c r="A45" s="199"/>
      <c r="B45" s="284">
        <v>1.7371000000000001</v>
      </c>
      <c r="C45" s="395" t="s">
        <v>103</v>
      </c>
      <c r="D45" s="285">
        <v>42089</v>
      </c>
      <c r="E45" s="286" t="s">
        <v>104</v>
      </c>
      <c r="F45" s="287">
        <v>44503</v>
      </c>
      <c r="G45" s="288" t="s">
        <v>105</v>
      </c>
      <c r="H45" s="289">
        <v>47467</v>
      </c>
      <c r="I45" s="451"/>
      <c r="J45" s="288" t="s">
        <v>106</v>
      </c>
      <c r="K45" s="289">
        <v>49061</v>
      </c>
      <c r="L45" s="443"/>
      <c r="M45" s="462"/>
      <c r="N45" s="465"/>
      <c r="O45" s="199"/>
      <c r="P45" s="334"/>
      <c r="Q45" s="199"/>
      <c r="R45" s="199"/>
      <c r="S45" s="199"/>
      <c r="T45" s="199"/>
      <c r="U45" s="199"/>
      <c r="V45" s="199"/>
      <c r="W45" s="199"/>
      <c r="X45" s="199"/>
    </row>
    <row r="46" spans="1:24" s="291" customFormat="1" ht="16.149999999999999" customHeight="1" thickBot="1" x14ac:dyDescent="0.25">
      <c r="A46" s="199"/>
      <c r="B46" s="250">
        <v>1.8022</v>
      </c>
      <c r="C46" s="390" t="s">
        <v>104</v>
      </c>
      <c r="D46" s="290">
        <v>43668</v>
      </c>
      <c r="E46" s="252" t="s">
        <v>105</v>
      </c>
      <c r="F46" s="253">
        <v>46201</v>
      </c>
      <c r="G46" s="254" t="s">
        <v>106</v>
      </c>
      <c r="H46" s="255">
        <v>48122</v>
      </c>
      <c r="I46" s="452"/>
      <c r="J46" s="396" t="s">
        <v>107</v>
      </c>
      <c r="K46" s="355">
        <v>49401</v>
      </c>
      <c r="L46" s="445"/>
      <c r="M46" s="463"/>
      <c r="N46" s="466"/>
      <c r="O46" s="199"/>
      <c r="P46" s="334"/>
      <c r="Q46" s="199"/>
      <c r="R46" s="199"/>
      <c r="S46" s="199"/>
      <c r="T46" s="199"/>
      <c r="U46" s="199"/>
      <c r="V46" s="199"/>
      <c r="W46" s="199"/>
      <c r="X46" s="199"/>
    </row>
    <row r="47" spans="1:24" s="299" customFormat="1" ht="49.5" customHeight="1" thickBot="1" x14ac:dyDescent="0.25">
      <c r="A47" s="199"/>
      <c r="B47" s="292">
        <v>1.8697999999999999</v>
      </c>
      <c r="C47" s="397" t="s">
        <v>105</v>
      </c>
      <c r="D47" s="293">
        <v>45305</v>
      </c>
      <c r="E47" s="294" t="s">
        <v>106</v>
      </c>
      <c r="F47" s="295">
        <v>47183</v>
      </c>
      <c r="G47" s="296" t="s">
        <v>107</v>
      </c>
      <c r="H47" s="297">
        <v>48802</v>
      </c>
      <c r="I47" s="356" t="s">
        <v>225</v>
      </c>
      <c r="J47" s="199"/>
      <c r="K47" s="199"/>
      <c r="L47" s="356" t="s">
        <v>225</v>
      </c>
      <c r="M47" s="298"/>
      <c r="N47" s="298"/>
      <c r="O47" s="298"/>
      <c r="P47" s="298"/>
      <c r="Q47" s="298"/>
      <c r="R47" s="298"/>
      <c r="S47" s="298"/>
      <c r="T47" s="298"/>
      <c r="U47" s="298"/>
      <c r="V47" s="298"/>
      <c r="W47" s="298"/>
      <c r="X47" s="298"/>
    </row>
    <row r="48" spans="1:24" ht="12.75" customHeight="1" thickBot="1" x14ac:dyDescent="0.25">
      <c r="B48" s="300">
        <v>1.9399</v>
      </c>
      <c r="C48" s="398" t="s">
        <v>106</v>
      </c>
      <c r="D48" s="301">
        <v>47004</v>
      </c>
      <c r="E48" s="302" t="s">
        <v>107</v>
      </c>
      <c r="F48" s="303">
        <v>48202</v>
      </c>
      <c r="G48" s="304"/>
      <c r="H48" s="305"/>
    </row>
    <row r="49" spans="1:27" ht="17.25" customHeight="1" thickBot="1" x14ac:dyDescent="0.25">
      <c r="B49" s="306">
        <v>2.0125999999999999</v>
      </c>
      <c r="C49" s="399" t="s">
        <v>107</v>
      </c>
      <c r="D49" s="307">
        <v>47603</v>
      </c>
      <c r="E49" s="200"/>
      <c r="F49" s="308"/>
      <c r="G49" s="200"/>
      <c r="H49" s="304"/>
    </row>
    <row r="50" spans="1:27" x14ac:dyDescent="0.2">
      <c r="B50" s="201"/>
      <c r="F50" s="201"/>
      <c r="I50" s="336"/>
      <c r="J50" s="336"/>
      <c r="K50" s="336"/>
      <c r="L50" s="336"/>
    </row>
    <row r="51" spans="1:27" s="337" customFormat="1" x14ac:dyDescent="0.2">
      <c r="A51" s="336"/>
      <c r="B51" s="337" t="s">
        <v>176</v>
      </c>
      <c r="F51" s="338"/>
      <c r="G51" s="336"/>
      <c r="H51" s="336"/>
      <c r="I51" s="199"/>
      <c r="J51" s="199"/>
      <c r="K51" s="199"/>
      <c r="L51" s="199"/>
      <c r="M51" s="336"/>
      <c r="N51" s="336"/>
      <c r="O51" s="336"/>
      <c r="P51" s="336"/>
      <c r="Q51" s="336"/>
      <c r="R51" s="336"/>
      <c r="S51" s="336"/>
      <c r="T51" s="336"/>
      <c r="U51" s="336"/>
      <c r="V51" s="336"/>
      <c r="W51" s="336"/>
      <c r="X51" s="336"/>
    </row>
    <row r="52" spans="1:27" ht="13.5" thickBot="1" x14ac:dyDescent="0.25">
      <c r="B52" s="201"/>
      <c r="F52" s="201"/>
    </row>
    <row r="53" spans="1:27" ht="15.75" customHeight="1" thickBot="1" x14ac:dyDescent="0.25">
      <c r="A53" s="298"/>
      <c r="C53" s="434" t="s">
        <v>171</v>
      </c>
      <c r="D53" s="435"/>
      <c r="E53" s="435"/>
      <c r="F53" s="435"/>
      <c r="G53" s="436"/>
      <c r="H53" s="436"/>
      <c r="I53" s="437"/>
      <c r="J53" s="437"/>
      <c r="K53" s="437"/>
      <c r="L53" s="437"/>
      <c r="M53" s="437"/>
      <c r="N53" s="438"/>
    </row>
    <row r="54" spans="1:27" s="309" customFormat="1" ht="12.75" customHeight="1" x14ac:dyDescent="0.2">
      <c r="A54" s="199"/>
      <c r="B54" s="205"/>
      <c r="C54" s="339" t="s">
        <v>121</v>
      </c>
      <c r="D54" s="340" t="s">
        <v>172</v>
      </c>
      <c r="E54" s="339" t="s">
        <v>121</v>
      </c>
      <c r="F54" s="341" t="s">
        <v>173</v>
      </c>
      <c r="G54" s="339" t="s">
        <v>121</v>
      </c>
      <c r="H54" s="341" t="s">
        <v>174</v>
      </c>
      <c r="I54" s="439" t="s">
        <v>202</v>
      </c>
      <c r="J54" s="342" t="s">
        <v>121</v>
      </c>
      <c r="K54" s="343" t="s">
        <v>185</v>
      </c>
      <c r="L54" s="439" t="s">
        <v>226</v>
      </c>
      <c r="M54" s="342" t="s">
        <v>121</v>
      </c>
      <c r="N54" s="343" t="s">
        <v>230</v>
      </c>
      <c r="O54" s="200"/>
      <c r="P54" s="200"/>
      <c r="Q54" s="200"/>
      <c r="R54" s="200"/>
      <c r="S54" s="200"/>
      <c r="T54" s="200"/>
      <c r="U54" s="200"/>
      <c r="V54" s="200"/>
      <c r="W54" s="200"/>
      <c r="X54" s="200"/>
      <c r="Y54" s="79"/>
      <c r="Z54" s="79"/>
      <c r="AA54" s="79"/>
    </row>
    <row r="55" spans="1:27" ht="12.75" customHeight="1" x14ac:dyDescent="0.2">
      <c r="C55" s="310" t="s">
        <v>108</v>
      </c>
      <c r="D55" s="311">
        <v>400</v>
      </c>
      <c r="E55" s="310" t="s">
        <v>108</v>
      </c>
      <c r="F55" s="280">
        <v>800</v>
      </c>
      <c r="G55" s="310" t="s">
        <v>108</v>
      </c>
      <c r="H55" s="280">
        <v>1200</v>
      </c>
      <c r="I55" s="440"/>
      <c r="J55" s="312" t="s">
        <v>108</v>
      </c>
      <c r="K55" s="282">
        <v>1600</v>
      </c>
      <c r="L55" s="440"/>
      <c r="M55" s="312" t="s">
        <v>108</v>
      </c>
      <c r="N55" s="282">
        <v>2000</v>
      </c>
      <c r="O55" s="200"/>
      <c r="P55" s="200"/>
      <c r="Q55" s="200"/>
      <c r="R55" s="200"/>
      <c r="S55" s="200"/>
      <c r="T55" s="200"/>
      <c r="U55" s="200"/>
      <c r="V55" s="200"/>
      <c r="W55" s="200"/>
      <c r="X55" s="200"/>
      <c r="Y55" s="79"/>
      <c r="Z55" s="79"/>
      <c r="AA55" s="79"/>
    </row>
    <row r="56" spans="1:27" ht="59.25" customHeight="1" thickBot="1" x14ac:dyDescent="0.25">
      <c r="C56" s="313" t="s">
        <v>109</v>
      </c>
      <c r="D56" s="314">
        <v>700</v>
      </c>
      <c r="E56" s="313" t="s">
        <v>109</v>
      </c>
      <c r="F56" s="315">
        <v>1400</v>
      </c>
      <c r="G56" s="313" t="s">
        <v>109</v>
      </c>
      <c r="H56" s="315">
        <v>2100</v>
      </c>
      <c r="I56" s="441"/>
      <c r="J56" s="316" t="s">
        <v>109</v>
      </c>
      <c r="K56" s="317">
        <v>2800</v>
      </c>
      <c r="L56" s="441"/>
      <c r="M56" s="316" t="s">
        <v>109</v>
      </c>
      <c r="N56" s="317">
        <v>3500</v>
      </c>
      <c r="O56" s="200"/>
      <c r="P56" s="200"/>
      <c r="Q56" s="200"/>
      <c r="R56" s="200"/>
      <c r="S56" s="200"/>
      <c r="T56" s="200"/>
      <c r="U56" s="200"/>
      <c r="V56" s="200"/>
      <c r="W56" s="200"/>
      <c r="X56" s="200"/>
      <c r="Y56" s="79"/>
      <c r="Z56" s="79"/>
      <c r="AA56" s="79"/>
    </row>
    <row r="57" spans="1:27" ht="13.5" thickBot="1" x14ac:dyDescent="0.25">
      <c r="G57" s="200"/>
      <c r="I57" s="200"/>
    </row>
    <row r="58" spans="1:27" x14ac:dyDescent="0.2">
      <c r="A58" s="200"/>
      <c r="E58" s="318"/>
      <c r="F58" s="319" t="s">
        <v>149</v>
      </c>
      <c r="G58" s="318"/>
      <c r="H58" s="357" t="s">
        <v>149</v>
      </c>
      <c r="I58" s="201"/>
      <c r="J58" s="318"/>
      <c r="K58" s="357" t="s">
        <v>149</v>
      </c>
      <c r="M58" s="318"/>
      <c r="N58" s="320" t="s">
        <v>149</v>
      </c>
    </row>
    <row r="59" spans="1:27" ht="13.5" thickBot="1" x14ac:dyDescent="0.25">
      <c r="B59" s="206"/>
      <c r="C59" s="79"/>
      <c r="E59" s="321" t="s">
        <v>154</v>
      </c>
      <c r="F59" s="322">
        <v>3000</v>
      </c>
      <c r="G59" s="321" t="s">
        <v>154</v>
      </c>
      <c r="H59" s="358">
        <v>3000</v>
      </c>
      <c r="I59" s="201"/>
      <c r="J59" s="321" t="s">
        <v>154</v>
      </c>
      <c r="K59" s="358">
        <v>3000</v>
      </c>
      <c r="M59" s="359" t="s">
        <v>154</v>
      </c>
      <c r="N59" s="323">
        <v>3000</v>
      </c>
    </row>
    <row r="60" spans="1:27" x14ac:dyDescent="0.2">
      <c r="I60" s="200"/>
    </row>
  </sheetData>
  <mergeCells count="22">
    <mergeCell ref="C53:N53"/>
    <mergeCell ref="I54:I56"/>
    <mergeCell ref="L54:L56"/>
    <mergeCell ref="L31:L35"/>
    <mergeCell ref="L37:L46"/>
    <mergeCell ref="M37:M38"/>
    <mergeCell ref="N37:N38"/>
    <mergeCell ref="I38:I46"/>
    <mergeCell ref="M39:M40"/>
    <mergeCell ref="N39:N40"/>
    <mergeCell ref="M41:M42"/>
    <mergeCell ref="N41:N42"/>
    <mergeCell ref="M43:M46"/>
    <mergeCell ref="N43:N46"/>
    <mergeCell ref="B23:H25"/>
    <mergeCell ref="B26:H27"/>
    <mergeCell ref="I31:I36"/>
    <mergeCell ref="B13:H15"/>
    <mergeCell ref="B1:F1"/>
    <mergeCell ref="B3:H4"/>
    <mergeCell ref="B6:H7"/>
    <mergeCell ref="B9:H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56"/>
  <sheetViews>
    <sheetView workbookViewId="0"/>
  </sheetViews>
  <sheetFormatPr defaultRowHeight="12.75" x14ac:dyDescent="0.2"/>
  <cols>
    <col min="1" max="1" width="1.21875" style="199" customWidth="1"/>
    <col min="2" max="2" width="11" style="205" customWidth="1"/>
    <col min="3" max="3" width="13.5546875" style="201" customWidth="1"/>
    <col min="4" max="4" width="13.21875" style="201" customWidth="1"/>
    <col min="5" max="5" width="14.44140625" style="201" customWidth="1"/>
    <col min="6" max="6" width="15.21875" style="80" customWidth="1"/>
    <col min="7" max="7" width="13" style="199" customWidth="1"/>
    <col min="8" max="8" width="12.21875" style="199" customWidth="1"/>
    <col min="9" max="9" width="11.6640625" style="199" customWidth="1"/>
    <col min="10" max="10" width="12.5546875" style="199" customWidth="1"/>
    <col min="11" max="11" width="12.21875" style="199" bestFit="1" customWidth="1"/>
    <col min="12" max="12" width="11.88671875" style="199" bestFit="1" customWidth="1"/>
    <col min="13" max="86" width="8.88671875" style="199"/>
    <col min="87" max="245" width="8.88671875" style="201"/>
    <col min="246" max="246" width="4.33203125" style="201" customWidth="1"/>
    <col min="247" max="247" width="10.109375" style="201" customWidth="1"/>
    <col min="248" max="248" width="10" style="201" customWidth="1"/>
    <col min="249" max="249" width="13.21875" style="201" customWidth="1"/>
    <col min="250" max="250" width="12.5546875" style="201" customWidth="1"/>
    <col min="251" max="251" width="14.33203125" style="201" customWidth="1"/>
    <col min="252" max="252" width="8.109375" style="201" customWidth="1"/>
    <col min="253" max="501" width="8.88671875" style="201"/>
    <col min="502" max="502" width="4.33203125" style="201" customWidth="1"/>
    <col min="503" max="503" width="10.109375" style="201" customWidth="1"/>
    <col min="504" max="504" width="10" style="201" customWidth="1"/>
    <col min="505" max="505" width="13.21875" style="201" customWidth="1"/>
    <col min="506" max="506" width="12.5546875" style="201" customWidth="1"/>
    <col min="507" max="507" width="14.33203125" style="201" customWidth="1"/>
    <col min="508" max="508" width="8.109375" style="201" customWidth="1"/>
    <col min="509" max="757" width="8.88671875" style="201"/>
    <col min="758" max="758" width="4.33203125" style="201" customWidth="1"/>
    <col min="759" max="759" width="10.109375" style="201" customWidth="1"/>
    <col min="760" max="760" width="10" style="201" customWidth="1"/>
    <col min="761" max="761" width="13.21875" style="201" customWidth="1"/>
    <col min="762" max="762" width="12.5546875" style="201" customWidth="1"/>
    <col min="763" max="763" width="14.33203125" style="201" customWidth="1"/>
    <col min="764" max="764" width="8.109375" style="201" customWidth="1"/>
    <col min="765" max="1013" width="8.88671875" style="201"/>
    <col min="1014" max="1014" width="4.33203125" style="201" customWidth="1"/>
    <col min="1015" max="1015" width="10.109375" style="201" customWidth="1"/>
    <col min="1016" max="1016" width="10" style="201" customWidth="1"/>
    <col min="1017" max="1017" width="13.21875" style="201" customWidth="1"/>
    <col min="1018" max="1018" width="12.5546875" style="201" customWidth="1"/>
    <col min="1019" max="1019" width="14.33203125" style="201" customWidth="1"/>
    <col min="1020" max="1020" width="8.109375" style="201" customWidth="1"/>
    <col min="1021" max="1269" width="8.88671875" style="201"/>
    <col min="1270" max="1270" width="4.33203125" style="201" customWidth="1"/>
    <col min="1271" max="1271" width="10.109375" style="201" customWidth="1"/>
    <col min="1272" max="1272" width="10" style="201" customWidth="1"/>
    <col min="1273" max="1273" width="13.21875" style="201" customWidth="1"/>
    <col min="1274" max="1274" width="12.5546875" style="201" customWidth="1"/>
    <col min="1275" max="1275" width="14.33203125" style="201" customWidth="1"/>
    <col min="1276" max="1276" width="8.109375" style="201" customWidth="1"/>
    <col min="1277" max="1525" width="8.88671875" style="201"/>
    <col min="1526" max="1526" width="4.33203125" style="201" customWidth="1"/>
    <col min="1527" max="1527" width="10.109375" style="201" customWidth="1"/>
    <col min="1528" max="1528" width="10" style="201" customWidth="1"/>
    <col min="1529" max="1529" width="13.21875" style="201" customWidth="1"/>
    <col min="1530" max="1530" width="12.5546875" style="201" customWidth="1"/>
    <col min="1531" max="1531" width="14.33203125" style="201" customWidth="1"/>
    <col min="1532" max="1532" width="8.109375" style="201" customWidth="1"/>
    <col min="1533" max="1781" width="8.88671875" style="201"/>
    <col min="1782" max="1782" width="4.33203125" style="201" customWidth="1"/>
    <col min="1783" max="1783" width="10.109375" style="201" customWidth="1"/>
    <col min="1784" max="1784" width="10" style="201" customWidth="1"/>
    <col min="1785" max="1785" width="13.21875" style="201" customWidth="1"/>
    <col min="1786" max="1786" width="12.5546875" style="201" customWidth="1"/>
    <col min="1787" max="1787" width="14.33203125" style="201" customWidth="1"/>
    <col min="1788" max="1788" width="8.109375" style="201" customWidth="1"/>
    <col min="1789" max="2037" width="8.88671875" style="201"/>
    <col min="2038" max="2038" width="4.33203125" style="201" customWidth="1"/>
    <col min="2039" max="2039" width="10.109375" style="201" customWidth="1"/>
    <col min="2040" max="2040" width="10" style="201" customWidth="1"/>
    <col min="2041" max="2041" width="13.21875" style="201" customWidth="1"/>
    <col min="2042" max="2042" width="12.5546875" style="201" customWidth="1"/>
    <col min="2043" max="2043" width="14.33203125" style="201" customWidth="1"/>
    <col min="2044" max="2044" width="8.109375" style="201" customWidth="1"/>
    <col min="2045" max="2293" width="8.88671875" style="201"/>
    <col min="2294" max="2294" width="4.33203125" style="201" customWidth="1"/>
    <col min="2295" max="2295" width="10.109375" style="201" customWidth="1"/>
    <col min="2296" max="2296" width="10" style="201" customWidth="1"/>
    <col min="2297" max="2297" width="13.21875" style="201" customWidth="1"/>
    <col min="2298" max="2298" width="12.5546875" style="201" customWidth="1"/>
    <col min="2299" max="2299" width="14.33203125" style="201" customWidth="1"/>
    <col min="2300" max="2300" width="8.109375" style="201" customWidth="1"/>
    <col min="2301" max="2549" width="8.88671875" style="201"/>
    <col min="2550" max="2550" width="4.33203125" style="201" customWidth="1"/>
    <col min="2551" max="2551" width="10.109375" style="201" customWidth="1"/>
    <col min="2552" max="2552" width="10" style="201" customWidth="1"/>
    <col min="2553" max="2553" width="13.21875" style="201" customWidth="1"/>
    <col min="2554" max="2554" width="12.5546875" style="201" customWidth="1"/>
    <col min="2555" max="2555" width="14.33203125" style="201" customWidth="1"/>
    <col min="2556" max="2556" width="8.109375" style="201" customWidth="1"/>
    <col min="2557" max="2805" width="8.88671875" style="201"/>
    <col min="2806" max="2806" width="4.33203125" style="201" customWidth="1"/>
    <col min="2807" max="2807" width="10.109375" style="201" customWidth="1"/>
    <col min="2808" max="2808" width="10" style="201" customWidth="1"/>
    <col min="2809" max="2809" width="13.21875" style="201" customWidth="1"/>
    <col min="2810" max="2810" width="12.5546875" style="201" customWidth="1"/>
    <col min="2811" max="2811" width="14.33203125" style="201" customWidth="1"/>
    <col min="2812" max="2812" width="8.109375" style="201" customWidth="1"/>
    <col min="2813" max="3061" width="8.88671875" style="201"/>
    <col min="3062" max="3062" width="4.33203125" style="201" customWidth="1"/>
    <col min="3063" max="3063" width="10.109375" style="201" customWidth="1"/>
    <col min="3064" max="3064" width="10" style="201" customWidth="1"/>
    <col min="3065" max="3065" width="13.21875" style="201" customWidth="1"/>
    <col min="3066" max="3066" width="12.5546875" style="201" customWidth="1"/>
    <col min="3067" max="3067" width="14.33203125" style="201" customWidth="1"/>
    <col min="3068" max="3068" width="8.109375" style="201" customWidth="1"/>
    <col min="3069" max="3317" width="8.88671875" style="201"/>
    <col min="3318" max="3318" width="4.33203125" style="201" customWidth="1"/>
    <col min="3319" max="3319" width="10.109375" style="201" customWidth="1"/>
    <col min="3320" max="3320" width="10" style="201" customWidth="1"/>
    <col min="3321" max="3321" width="13.21875" style="201" customWidth="1"/>
    <col min="3322" max="3322" width="12.5546875" style="201" customWidth="1"/>
    <col min="3323" max="3323" width="14.33203125" style="201" customWidth="1"/>
    <col min="3324" max="3324" width="8.109375" style="201" customWidth="1"/>
    <col min="3325" max="3573" width="8.88671875" style="201"/>
    <col min="3574" max="3574" width="4.33203125" style="201" customWidth="1"/>
    <col min="3575" max="3575" width="10.109375" style="201" customWidth="1"/>
    <col min="3576" max="3576" width="10" style="201" customWidth="1"/>
    <col min="3577" max="3577" width="13.21875" style="201" customWidth="1"/>
    <col min="3578" max="3578" width="12.5546875" style="201" customWidth="1"/>
    <col min="3579" max="3579" width="14.33203125" style="201" customWidth="1"/>
    <col min="3580" max="3580" width="8.109375" style="201" customWidth="1"/>
    <col min="3581" max="3829" width="8.88671875" style="201"/>
    <col min="3830" max="3830" width="4.33203125" style="201" customWidth="1"/>
    <col min="3831" max="3831" width="10.109375" style="201" customWidth="1"/>
    <col min="3832" max="3832" width="10" style="201" customWidth="1"/>
    <col min="3833" max="3833" width="13.21875" style="201" customWidth="1"/>
    <col min="3834" max="3834" width="12.5546875" style="201" customWidth="1"/>
    <col min="3835" max="3835" width="14.33203125" style="201" customWidth="1"/>
    <col min="3836" max="3836" width="8.109375" style="201" customWidth="1"/>
    <col min="3837" max="4085" width="8.88671875" style="201"/>
    <col min="4086" max="4086" width="4.33203125" style="201" customWidth="1"/>
    <col min="4087" max="4087" width="10.109375" style="201" customWidth="1"/>
    <col min="4088" max="4088" width="10" style="201" customWidth="1"/>
    <col min="4089" max="4089" width="13.21875" style="201" customWidth="1"/>
    <col min="4090" max="4090" width="12.5546875" style="201" customWidth="1"/>
    <col min="4091" max="4091" width="14.33203125" style="201" customWidth="1"/>
    <col min="4092" max="4092" width="8.109375" style="201" customWidth="1"/>
    <col min="4093" max="4341" width="8.88671875" style="201"/>
    <col min="4342" max="4342" width="4.33203125" style="201" customWidth="1"/>
    <col min="4343" max="4343" width="10.109375" style="201" customWidth="1"/>
    <col min="4344" max="4344" width="10" style="201" customWidth="1"/>
    <col min="4345" max="4345" width="13.21875" style="201" customWidth="1"/>
    <col min="4346" max="4346" width="12.5546875" style="201" customWidth="1"/>
    <col min="4347" max="4347" width="14.33203125" style="201" customWidth="1"/>
    <col min="4348" max="4348" width="8.109375" style="201" customWidth="1"/>
    <col min="4349" max="4597" width="8.88671875" style="201"/>
    <col min="4598" max="4598" width="4.33203125" style="201" customWidth="1"/>
    <col min="4599" max="4599" width="10.109375" style="201" customWidth="1"/>
    <col min="4600" max="4600" width="10" style="201" customWidth="1"/>
    <col min="4601" max="4601" width="13.21875" style="201" customWidth="1"/>
    <col min="4602" max="4602" width="12.5546875" style="201" customWidth="1"/>
    <col min="4603" max="4603" width="14.33203125" style="201" customWidth="1"/>
    <col min="4604" max="4604" width="8.109375" style="201" customWidth="1"/>
    <col min="4605" max="4853" width="8.88671875" style="201"/>
    <col min="4854" max="4854" width="4.33203125" style="201" customWidth="1"/>
    <col min="4855" max="4855" width="10.109375" style="201" customWidth="1"/>
    <col min="4856" max="4856" width="10" style="201" customWidth="1"/>
    <col min="4857" max="4857" width="13.21875" style="201" customWidth="1"/>
    <col min="4858" max="4858" width="12.5546875" style="201" customWidth="1"/>
    <col min="4859" max="4859" width="14.33203125" style="201" customWidth="1"/>
    <col min="4860" max="4860" width="8.109375" style="201" customWidth="1"/>
    <col min="4861" max="5109" width="8.88671875" style="201"/>
    <col min="5110" max="5110" width="4.33203125" style="201" customWidth="1"/>
    <col min="5111" max="5111" width="10.109375" style="201" customWidth="1"/>
    <col min="5112" max="5112" width="10" style="201" customWidth="1"/>
    <col min="5113" max="5113" width="13.21875" style="201" customWidth="1"/>
    <col min="5114" max="5114" width="12.5546875" style="201" customWidth="1"/>
    <col min="5115" max="5115" width="14.33203125" style="201" customWidth="1"/>
    <col min="5116" max="5116" width="8.109375" style="201" customWidth="1"/>
    <col min="5117" max="5365" width="8.88671875" style="201"/>
    <col min="5366" max="5366" width="4.33203125" style="201" customWidth="1"/>
    <col min="5367" max="5367" width="10.109375" style="201" customWidth="1"/>
    <col min="5368" max="5368" width="10" style="201" customWidth="1"/>
    <col min="5369" max="5369" width="13.21875" style="201" customWidth="1"/>
    <col min="5370" max="5370" width="12.5546875" style="201" customWidth="1"/>
    <col min="5371" max="5371" width="14.33203125" style="201" customWidth="1"/>
    <col min="5372" max="5372" width="8.109375" style="201" customWidth="1"/>
    <col min="5373" max="5621" width="8.88671875" style="201"/>
    <col min="5622" max="5622" width="4.33203125" style="201" customWidth="1"/>
    <col min="5623" max="5623" width="10.109375" style="201" customWidth="1"/>
    <col min="5624" max="5624" width="10" style="201" customWidth="1"/>
    <col min="5625" max="5625" width="13.21875" style="201" customWidth="1"/>
    <col min="5626" max="5626" width="12.5546875" style="201" customWidth="1"/>
    <col min="5627" max="5627" width="14.33203125" style="201" customWidth="1"/>
    <col min="5628" max="5628" width="8.109375" style="201" customWidth="1"/>
    <col min="5629" max="5877" width="8.88671875" style="201"/>
    <col min="5878" max="5878" width="4.33203125" style="201" customWidth="1"/>
    <col min="5879" max="5879" width="10.109375" style="201" customWidth="1"/>
    <col min="5880" max="5880" width="10" style="201" customWidth="1"/>
    <col min="5881" max="5881" width="13.21875" style="201" customWidth="1"/>
    <col min="5882" max="5882" width="12.5546875" style="201" customWidth="1"/>
    <col min="5883" max="5883" width="14.33203125" style="201" customWidth="1"/>
    <col min="5884" max="5884" width="8.109375" style="201" customWidth="1"/>
    <col min="5885" max="6133" width="8.88671875" style="201"/>
    <col min="6134" max="6134" width="4.33203125" style="201" customWidth="1"/>
    <col min="6135" max="6135" width="10.109375" style="201" customWidth="1"/>
    <col min="6136" max="6136" width="10" style="201" customWidth="1"/>
    <col min="6137" max="6137" width="13.21875" style="201" customWidth="1"/>
    <col min="6138" max="6138" width="12.5546875" style="201" customWidth="1"/>
    <col min="6139" max="6139" width="14.33203125" style="201" customWidth="1"/>
    <col min="6140" max="6140" width="8.109375" style="201" customWidth="1"/>
    <col min="6141" max="6389" width="8.88671875" style="201"/>
    <col min="6390" max="6390" width="4.33203125" style="201" customWidth="1"/>
    <col min="6391" max="6391" width="10.109375" style="201" customWidth="1"/>
    <col min="6392" max="6392" width="10" style="201" customWidth="1"/>
    <col min="6393" max="6393" width="13.21875" style="201" customWidth="1"/>
    <col min="6394" max="6394" width="12.5546875" style="201" customWidth="1"/>
    <col min="6395" max="6395" width="14.33203125" style="201" customWidth="1"/>
    <col min="6396" max="6396" width="8.109375" style="201" customWidth="1"/>
    <col min="6397" max="6645" width="8.88671875" style="201"/>
    <col min="6646" max="6646" width="4.33203125" style="201" customWidth="1"/>
    <col min="6647" max="6647" width="10.109375" style="201" customWidth="1"/>
    <col min="6648" max="6648" width="10" style="201" customWidth="1"/>
    <col min="6649" max="6649" width="13.21875" style="201" customWidth="1"/>
    <col min="6650" max="6650" width="12.5546875" style="201" customWidth="1"/>
    <col min="6651" max="6651" width="14.33203125" style="201" customWidth="1"/>
    <col min="6652" max="6652" width="8.109375" style="201" customWidth="1"/>
    <col min="6653" max="6901" width="8.88671875" style="201"/>
    <col min="6902" max="6902" width="4.33203125" style="201" customWidth="1"/>
    <col min="6903" max="6903" width="10.109375" style="201" customWidth="1"/>
    <col min="6904" max="6904" width="10" style="201" customWidth="1"/>
    <col min="6905" max="6905" width="13.21875" style="201" customWidth="1"/>
    <col min="6906" max="6906" width="12.5546875" style="201" customWidth="1"/>
    <col min="6907" max="6907" width="14.33203125" style="201" customWidth="1"/>
    <col min="6908" max="6908" width="8.109375" style="201" customWidth="1"/>
    <col min="6909" max="7157" width="8.88671875" style="201"/>
    <col min="7158" max="7158" width="4.33203125" style="201" customWidth="1"/>
    <col min="7159" max="7159" width="10.109375" style="201" customWidth="1"/>
    <col min="7160" max="7160" width="10" style="201" customWidth="1"/>
    <col min="7161" max="7161" width="13.21875" style="201" customWidth="1"/>
    <col min="7162" max="7162" width="12.5546875" style="201" customWidth="1"/>
    <col min="7163" max="7163" width="14.33203125" style="201" customWidth="1"/>
    <col min="7164" max="7164" width="8.109375" style="201" customWidth="1"/>
    <col min="7165" max="7413" width="8.88671875" style="201"/>
    <col min="7414" max="7414" width="4.33203125" style="201" customWidth="1"/>
    <col min="7415" max="7415" width="10.109375" style="201" customWidth="1"/>
    <col min="7416" max="7416" width="10" style="201" customWidth="1"/>
    <col min="7417" max="7417" width="13.21875" style="201" customWidth="1"/>
    <col min="7418" max="7418" width="12.5546875" style="201" customWidth="1"/>
    <col min="7419" max="7419" width="14.33203125" style="201" customWidth="1"/>
    <col min="7420" max="7420" width="8.109375" style="201" customWidth="1"/>
    <col min="7421" max="7669" width="8.88671875" style="201"/>
    <col min="7670" max="7670" width="4.33203125" style="201" customWidth="1"/>
    <col min="7671" max="7671" width="10.109375" style="201" customWidth="1"/>
    <col min="7672" max="7672" width="10" style="201" customWidth="1"/>
    <col min="7673" max="7673" width="13.21875" style="201" customWidth="1"/>
    <col min="7674" max="7674" width="12.5546875" style="201" customWidth="1"/>
    <col min="7675" max="7675" width="14.33203125" style="201" customWidth="1"/>
    <col min="7676" max="7676" width="8.109375" style="201" customWidth="1"/>
    <col min="7677" max="7925" width="8.88671875" style="201"/>
    <col min="7926" max="7926" width="4.33203125" style="201" customWidth="1"/>
    <col min="7927" max="7927" width="10.109375" style="201" customWidth="1"/>
    <col min="7928" max="7928" width="10" style="201" customWidth="1"/>
    <col min="7929" max="7929" width="13.21875" style="201" customWidth="1"/>
    <col min="7930" max="7930" width="12.5546875" style="201" customWidth="1"/>
    <col min="7931" max="7931" width="14.33203125" style="201" customWidth="1"/>
    <col min="7932" max="7932" width="8.109375" style="201" customWidth="1"/>
    <col min="7933" max="8181" width="8.88671875" style="201"/>
    <col min="8182" max="8182" width="4.33203125" style="201" customWidth="1"/>
    <col min="8183" max="8183" width="10.109375" style="201" customWidth="1"/>
    <col min="8184" max="8184" width="10" style="201" customWidth="1"/>
    <col min="8185" max="8185" width="13.21875" style="201" customWidth="1"/>
    <col min="8186" max="8186" width="12.5546875" style="201" customWidth="1"/>
    <col min="8187" max="8187" width="14.33203125" style="201" customWidth="1"/>
    <col min="8188" max="8188" width="8.109375" style="201" customWidth="1"/>
    <col min="8189" max="8437" width="8.88671875" style="201"/>
    <col min="8438" max="8438" width="4.33203125" style="201" customWidth="1"/>
    <col min="8439" max="8439" width="10.109375" style="201" customWidth="1"/>
    <col min="8440" max="8440" width="10" style="201" customWidth="1"/>
    <col min="8441" max="8441" width="13.21875" style="201" customWidth="1"/>
    <col min="8442" max="8442" width="12.5546875" style="201" customWidth="1"/>
    <col min="8443" max="8443" width="14.33203125" style="201" customWidth="1"/>
    <col min="8444" max="8444" width="8.109375" style="201" customWidth="1"/>
    <col min="8445" max="8693" width="8.88671875" style="201"/>
    <col min="8694" max="8694" width="4.33203125" style="201" customWidth="1"/>
    <col min="8695" max="8695" width="10.109375" style="201" customWidth="1"/>
    <col min="8696" max="8696" width="10" style="201" customWidth="1"/>
    <col min="8697" max="8697" width="13.21875" style="201" customWidth="1"/>
    <col min="8698" max="8698" width="12.5546875" style="201" customWidth="1"/>
    <col min="8699" max="8699" width="14.33203125" style="201" customWidth="1"/>
    <col min="8700" max="8700" width="8.109375" style="201" customWidth="1"/>
    <col min="8701" max="8949" width="8.88671875" style="201"/>
    <col min="8950" max="8950" width="4.33203125" style="201" customWidth="1"/>
    <col min="8951" max="8951" width="10.109375" style="201" customWidth="1"/>
    <col min="8952" max="8952" width="10" style="201" customWidth="1"/>
    <col min="8953" max="8953" width="13.21875" style="201" customWidth="1"/>
    <col min="8954" max="8954" width="12.5546875" style="201" customWidth="1"/>
    <col min="8955" max="8955" width="14.33203125" style="201" customWidth="1"/>
    <col min="8956" max="8956" width="8.109375" style="201" customWidth="1"/>
    <col min="8957" max="9205" width="8.88671875" style="201"/>
    <col min="9206" max="9206" width="4.33203125" style="201" customWidth="1"/>
    <col min="9207" max="9207" width="10.109375" style="201" customWidth="1"/>
    <col min="9208" max="9208" width="10" style="201" customWidth="1"/>
    <col min="9209" max="9209" width="13.21875" style="201" customWidth="1"/>
    <col min="9210" max="9210" width="12.5546875" style="201" customWidth="1"/>
    <col min="9211" max="9211" width="14.33203125" style="201" customWidth="1"/>
    <col min="9212" max="9212" width="8.109375" style="201" customWidth="1"/>
    <col min="9213" max="9461" width="8.88671875" style="201"/>
    <col min="9462" max="9462" width="4.33203125" style="201" customWidth="1"/>
    <col min="9463" max="9463" width="10.109375" style="201" customWidth="1"/>
    <col min="9464" max="9464" width="10" style="201" customWidth="1"/>
    <col min="9465" max="9465" width="13.21875" style="201" customWidth="1"/>
    <col min="9466" max="9466" width="12.5546875" style="201" customWidth="1"/>
    <col min="9467" max="9467" width="14.33203125" style="201" customWidth="1"/>
    <col min="9468" max="9468" width="8.109375" style="201" customWidth="1"/>
    <col min="9469" max="9717" width="8.88671875" style="201"/>
    <col min="9718" max="9718" width="4.33203125" style="201" customWidth="1"/>
    <col min="9719" max="9719" width="10.109375" style="201" customWidth="1"/>
    <col min="9720" max="9720" width="10" style="201" customWidth="1"/>
    <col min="9721" max="9721" width="13.21875" style="201" customWidth="1"/>
    <col min="9722" max="9722" width="12.5546875" style="201" customWidth="1"/>
    <col min="9723" max="9723" width="14.33203125" style="201" customWidth="1"/>
    <col min="9724" max="9724" width="8.109375" style="201" customWidth="1"/>
    <col min="9725" max="9973" width="8.88671875" style="201"/>
    <col min="9974" max="9974" width="4.33203125" style="201" customWidth="1"/>
    <col min="9975" max="9975" width="10.109375" style="201" customWidth="1"/>
    <col min="9976" max="9976" width="10" style="201" customWidth="1"/>
    <col min="9977" max="9977" width="13.21875" style="201" customWidth="1"/>
    <col min="9978" max="9978" width="12.5546875" style="201" customWidth="1"/>
    <col min="9979" max="9979" width="14.33203125" style="201" customWidth="1"/>
    <col min="9980" max="9980" width="8.109375" style="201" customWidth="1"/>
    <col min="9981" max="10229" width="8.88671875" style="201"/>
    <col min="10230" max="10230" width="4.33203125" style="201" customWidth="1"/>
    <col min="10231" max="10231" width="10.109375" style="201" customWidth="1"/>
    <col min="10232" max="10232" width="10" style="201" customWidth="1"/>
    <col min="10233" max="10233" width="13.21875" style="201" customWidth="1"/>
    <col min="10234" max="10234" width="12.5546875" style="201" customWidth="1"/>
    <col min="10235" max="10235" width="14.33203125" style="201" customWidth="1"/>
    <col min="10236" max="10236" width="8.109375" style="201" customWidth="1"/>
    <col min="10237" max="10485" width="8.88671875" style="201"/>
    <col min="10486" max="10486" width="4.33203125" style="201" customWidth="1"/>
    <col min="10487" max="10487" width="10.109375" style="201" customWidth="1"/>
    <col min="10488" max="10488" width="10" style="201" customWidth="1"/>
    <col min="10489" max="10489" width="13.21875" style="201" customWidth="1"/>
    <col min="10490" max="10490" width="12.5546875" style="201" customWidth="1"/>
    <col min="10491" max="10491" width="14.33203125" style="201" customWidth="1"/>
    <col min="10492" max="10492" width="8.109375" style="201" customWidth="1"/>
    <col min="10493" max="10741" width="8.88671875" style="201"/>
    <col min="10742" max="10742" width="4.33203125" style="201" customWidth="1"/>
    <col min="10743" max="10743" width="10.109375" style="201" customWidth="1"/>
    <col min="10744" max="10744" width="10" style="201" customWidth="1"/>
    <col min="10745" max="10745" width="13.21875" style="201" customWidth="1"/>
    <col min="10746" max="10746" width="12.5546875" style="201" customWidth="1"/>
    <col min="10747" max="10747" width="14.33203125" style="201" customWidth="1"/>
    <col min="10748" max="10748" width="8.109375" style="201" customWidth="1"/>
    <col min="10749" max="10997" width="8.88671875" style="201"/>
    <col min="10998" max="10998" width="4.33203125" style="201" customWidth="1"/>
    <col min="10999" max="10999" width="10.109375" style="201" customWidth="1"/>
    <col min="11000" max="11000" width="10" style="201" customWidth="1"/>
    <col min="11001" max="11001" width="13.21875" style="201" customWidth="1"/>
    <col min="11002" max="11002" width="12.5546875" style="201" customWidth="1"/>
    <col min="11003" max="11003" width="14.33203125" style="201" customWidth="1"/>
    <col min="11004" max="11004" width="8.109375" style="201" customWidth="1"/>
    <col min="11005" max="11253" width="8.88671875" style="201"/>
    <col min="11254" max="11254" width="4.33203125" style="201" customWidth="1"/>
    <col min="11255" max="11255" width="10.109375" style="201" customWidth="1"/>
    <col min="11256" max="11256" width="10" style="201" customWidth="1"/>
    <col min="11257" max="11257" width="13.21875" style="201" customWidth="1"/>
    <col min="11258" max="11258" width="12.5546875" style="201" customWidth="1"/>
    <col min="11259" max="11259" width="14.33203125" style="201" customWidth="1"/>
    <col min="11260" max="11260" width="8.109375" style="201" customWidth="1"/>
    <col min="11261" max="11509" width="8.88671875" style="201"/>
    <col min="11510" max="11510" width="4.33203125" style="201" customWidth="1"/>
    <col min="11511" max="11511" width="10.109375" style="201" customWidth="1"/>
    <col min="11512" max="11512" width="10" style="201" customWidth="1"/>
    <col min="11513" max="11513" width="13.21875" style="201" customWidth="1"/>
    <col min="11514" max="11514" width="12.5546875" style="201" customWidth="1"/>
    <col min="11515" max="11515" width="14.33203125" style="201" customWidth="1"/>
    <col min="11516" max="11516" width="8.109375" style="201" customWidth="1"/>
    <col min="11517" max="11765" width="8.88671875" style="201"/>
    <col min="11766" max="11766" width="4.33203125" style="201" customWidth="1"/>
    <col min="11767" max="11767" width="10.109375" style="201" customWidth="1"/>
    <col min="11768" max="11768" width="10" style="201" customWidth="1"/>
    <col min="11769" max="11769" width="13.21875" style="201" customWidth="1"/>
    <col min="11770" max="11770" width="12.5546875" style="201" customWidth="1"/>
    <col min="11771" max="11771" width="14.33203125" style="201" customWidth="1"/>
    <col min="11772" max="11772" width="8.109375" style="201" customWidth="1"/>
    <col min="11773" max="12021" width="8.88671875" style="201"/>
    <col min="12022" max="12022" width="4.33203125" style="201" customWidth="1"/>
    <col min="12023" max="12023" width="10.109375" style="201" customWidth="1"/>
    <col min="12024" max="12024" width="10" style="201" customWidth="1"/>
    <col min="12025" max="12025" width="13.21875" style="201" customWidth="1"/>
    <col min="12026" max="12026" width="12.5546875" style="201" customWidth="1"/>
    <col min="12027" max="12027" width="14.33203125" style="201" customWidth="1"/>
    <col min="12028" max="12028" width="8.109375" style="201" customWidth="1"/>
    <col min="12029" max="12277" width="8.88671875" style="201"/>
    <col min="12278" max="12278" width="4.33203125" style="201" customWidth="1"/>
    <col min="12279" max="12279" width="10.109375" style="201" customWidth="1"/>
    <col min="12280" max="12280" width="10" style="201" customWidth="1"/>
    <col min="12281" max="12281" width="13.21875" style="201" customWidth="1"/>
    <col min="12282" max="12282" width="12.5546875" style="201" customWidth="1"/>
    <col min="12283" max="12283" width="14.33203125" style="201" customWidth="1"/>
    <col min="12284" max="12284" width="8.109375" style="201" customWidth="1"/>
    <col min="12285" max="12533" width="8.88671875" style="201"/>
    <col min="12534" max="12534" width="4.33203125" style="201" customWidth="1"/>
    <col min="12535" max="12535" width="10.109375" style="201" customWidth="1"/>
    <col min="12536" max="12536" width="10" style="201" customWidth="1"/>
    <col min="12537" max="12537" width="13.21875" style="201" customWidth="1"/>
    <col min="12538" max="12538" width="12.5546875" style="201" customWidth="1"/>
    <col min="12539" max="12539" width="14.33203125" style="201" customWidth="1"/>
    <col min="12540" max="12540" width="8.109375" style="201" customWidth="1"/>
    <col min="12541" max="12789" width="8.88671875" style="201"/>
    <col min="12790" max="12790" width="4.33203125" style="201" customWidth="1"/>
    <col min="12791" max="12791" width="10.109375" style="201" customWidth="1"/>
    <col min="12792" max="12792" width="10" style="201" customWidth="1"/>
    <col min="12793" max="12793" width="13.21875" style="201" customWidth="1"/>
    <col min="12794" max="12794" width="12.5546875" style="201" customWidth="1"/>
    <col min="12795" max="12795" width="14.33203125" style="201" customWidth="1"/>
    <col min="12796" max="12796" width="8.109375" style="201" customWidth="1"/>
    <col min="12797" max="13045" width="8.88671875" style="201"/>
    <col min="13046" max="13046" width="4.33203125" style="201" customWidth="1"/>
    <col min="13047" max="13047" width="10.109375" style="201" customWidth="1"/>
    <col min="13048" max="13048" width="10" style="201" customWidth="1"/>
    <col min="13049" max="13049" width="13.21875" style="201" customWidth="1"/>
    <col min="13050" max="13050" width="12.5546875" style="201" customWidth="1"/>
    <col min="13051" max="13051" width="14.33203125" style="201" customWidth="1"/>
    <col min="13052" max="13052" width="8.109375" style="201" customWidth="1"/>
    <col min="13053" max="13301" width="8.88671875" style="201"/>
    <col min="13302" max="13302" width="4.33203125" style="201" customWidth="1"/>
    <col min="13303" max="13303" width="10.109375" style="201" customWidth="1"/>
    <col min="13304" max="13304" width="10" style="201" customWidth="1"/>
    <col min="13305" max="13305" width="13.21875" style="201" customWidth="1"/>
    <col min="13306" max="13306" width="12.5546875" style="201" customWidth="1"/>
    <col min="13307" max="13307" width="14.33203125" style="201" customWidth="1"/>
    <col min="13308" max="13308" width="8.109375" style="201" customWidth="1"/>
    <col min="13309" max="13557" width="8.88671875" style="201"/>
    <col min="13558" max="13558" width="4.33203125" style="201" customWidth="1"/>
    <col min="13559" max="13559" width="10.109375" style="201" customWidth="1"/>
    <col min="13560" max="13560" width="10" style="201" customWidth="1"/>
    <col min="13561" max="13561" width="13.21875" style="201" customWidth="1"/>
    <col min="13562" max="13562" width="12.5546875" style="201" customWidth="1"/>
    <col min="13563" max="13563" width="14.33203125" style="201" customWidth="1"/>
    <col min="13564" max="13564" width="8.109375" style="201" customWidth="1"/>
    <col min="13565" max="13813" width="8.88671875" style="201"/>
    <col min="13814" max="13814" width="4.33203125" style="201" customWidth="1"/>
    <col min="13815" max="13815" width="10.109375" style="201" customWidth="1"/>
    <col min="13816" max="13816" width="10" style="201" customWidth="1"/>
    <col min="13817" max="13817" width="13.21875" style="201" customWidth="1"/>
    <col min="13818" max="13818" width="12.5546875" style="201" customWidth="1"/>
    <col min="13819" max="13819" width="14.33203125" style="201" customWidth="1"/>
    <col min="13820" max="13820" width="8.109375" style="201" customWidth="1"/>
    <col min="13821" max="14069" width="8.88671875" style="201"/>
    <col min="14070" max="14070" width="4.33203125" style="201" customWidth="1"/>
    <col min="14071" max="14071" width="10.109375" style="201" customWidth="1"/>
    <col min="14072" max="14072" width="10" style="201" customWidth="1"/>
    <col min="14073" max="14073" width="13.21875" style="201" customWidth="1"/>
    <col min="14074" max="14074" width="12.5546875" style="201" customWidth="1"/>
    <col min="14075" max="14075" width="14.33203125" style="201" customWidth="1"/>
    <col min="14076" max="14076" width="8.109375" style="201" customWidth="1"/>
    <col min="14077" max="14325" width="8.88671875" style="201"/>
    <col min="14326" max="14326" width="4.33203125" style="201" customWidth="1"/>
    <col min="14327" max="14327" width="10.109375" style="201" customWidth="1"/>
    <col min="14328" max="14328" width="10" style="201" customWidth="1"/>
    <col min="14329" max="14329" width="13.21875" style="201" customWidth="1"/>
    <col min="14330" max="14330" width="12.5546875" style="201" customWidth="1"/>
    <col min="14331" max="14331" width="14.33203125" style="201" customWidth="1"/>
    <col min="14332" max="14332" width="8.109375" style="201" customWidth="1"/>
    <col min="14333" max="14581" width="8.88671875" style="201"/>
    <col min="14582" max="14582" width="4.33203125" style="201" customWidth="1"/>
    <col min="14583" max="14583" width="10.109375" style="201" customWidth="1"/>
    <col min="14584" max="14584" width="10" style="201" customWidth="1"/>
    <col min="14585" max="14585" width="13.21875" style="201" customWidth="1"/>
    <col min="14586" max="14586" width="12.5546875" style="201" customWidth="1"/>
    <col min="14587" max="14587" width="14.33203125" style="201" customWidth="1"/>
    <col min="14588" max="14588" width="8.109375" style="201" customWidth="1"/>
    <col min="14589" max="14837" width="8.88671875" style="201"/>
    <col min="14838" max="14838" width="4.33203125" style="201" customWidth="1"/>
    <col min="14839" max="14839" width="10.109375" style="201" customWidth="1"/>
    <col min="14840" max="14840" width="10" style="201" customWidth="1"/>
    <col min="14841" max="14841" width="13.21875" style="201" customWidth="1"/>
    <col min="14842" max="14842" width="12.5546875" style="201" customWidth="1"/>
    <col min="14843" max="14843" width="14.33203125" style="201" customWidth="1"/>
    <col min="14844" max="14844" width="8.109375" style="201" customWidth="1"/>
    <col min="14845" max="15093" width="8.88671875" style="201"/>
    <col min="15094" max="15094" width="4.33203125" style="201" customWidth="1"/>
    <col min="15095" max="15095" width="10.109375" style="201" customWidth="1"/>
    <col min="15096" max="15096" width="10" style="201" customWidth="1"/>
    <col min="15097" max="15097" width="13.21875" style="201" customWidth="1"/>
    <col min="15098" max="15098" width="12.5546875" style="201" customWidth="1"/>
    <col min="15099" max="15099" width="14.33203125" style="201" customWidth="1"/>
    <col min="15100" max="15100" width="8.109375" style="201" customWidth="1"/>
    <col min="15101" max="15349" width="8.88671875" style="201"/>
    <col min="15350" max="15350" width="4.33203125" style="201" customWidth="1"/>
    <col min="15351" max="15351" width="10.109375" style="201" customWidth="1"/>
    <col min="15352" max="15352" width="10" style="201" customWidth="1"/>
    <col min="15353" max="15353" width="13.21875" style="201" customWidth="1"/>
    <col min="15354" max="15354" width="12.5546875" style="201" customWidth="1"/>
    <col min="15355" max="15355" width="14.33203125" style="201" customWidth="1"/>
    <col min="15356" max="15356" width="8.109375" style="201" customWidth="1"/>
    <col min="15357" max="15605" width="8.88671875" style="201"/>
    <col min="15606" max="15606" width="4.33203125" style="201" customWidth="1"/>
    <col min="15607" max="15607" width="10.109375" style="201" customWidth="1"/>
    <col min="15608" max="15608" width="10" style="201" customWidth="1"/>
    <col min="15609" max="15609" width="13.21875" style="201" customWidth="1"/>
    <col min="15610" max="15610" width="12.5546875" style="201" customWidth="1"/>
    <col min="15611" max="15611" width="14.33203125" style="201" customWidth="1"/>
    <col min="15612" max="15612" width="8.109375" style="201" customWidth="1"/>
    <col min="15613" max="15861" width="8.88671875" style="201"/>
    <col min="15862" max="15862" width="4.33203125" style="201" customWidth="1"/>
    <col min="15863" max="15863" width="10.109375" style="201" customWidth="1"/>
    <col min="15864" max="15864" width="10" style="201" customWidth="1"/>
    <col min="15865" max="15865" width="13.21875" style="201" customWidth="1"/>
    <col min="15866" max="15866" width="12.5546875" style="201" customWidth="1"/>
    <col min="15867" max="15867" width="14.33203125" style="201" customWidth="1"/>
    <col min="15868" max="15868" width="8.109375" style="201" customWidth="1"/>
    <col min="15869" max="16117" width="8.88671875" style="201"/>
    <col min="16118" max="16118" width="4.33203125" style="201" customWidth="1"/>
    <col min="16119" max="16119" width="10.109375" style="201" customWidth="1"/>
    <col min="16120" max="16120" width="10" style="201" customWidth="1"/>
    <col min="16121" max="16121" width="13.21875" style="201" customWidth="1"/>
    <col min="16122" max="16122" width="12.5546875" style="201" customWidth="1"/>
    <col min="16123" max="16123" width="14.33203125" style="201" customWidth="1"/>
    <col min="16124" max="16124" width="8.109375" style="201" customWidth="1"/>
    <col min="16125" max="16373" width="8.88671875" style="201"/>
    <col min="16374" max="16384" width="8.77734375" style="201" customWidth="1"/>
  </cols>
  <sheetData>
    <row r="1" spans="1:86" ht="18.600000000000001" customHeight="1" x14ac:dyDescent="0.2">
      <c r="B1" s="430" t="s">
        <v>208</v>
      </c>
      <c r="C1" s="431"/>
      <c r="D1" s="431"/>
      <c r="E1" s="431"/>
      <c r="F1" s="431"/>
      <c r="G1" s="200"/>
      <c r="H1" s="200"/>
    </row>
    <row r="2" spans="1:86" ht="6.6" customHeight="1" x14ac:dyDescent="0.2">
      <c r="B2" s="202"/>
      <c r="C2" s="203"/>
      <c r="D2" s="203"/>
      <c r="E2" s="203"/>
      <c r="F2" s="203"/>
      <c r="G2" s="200"/>
      <c r="H2" s="200"/>
    </row>
    <row r="3" spans="1:86" s="204" customFormat="1" ht="12.75" customHeight="1" x14ac:dyDescent="0.2">
      <c r="B3" s="432" t="s">
        <v>187</v>
      </c>
      <c r="C3" s="433"/>
      <c r="D3" s="433"/>
      <c r="E3" s="433"/>
      <c r="F3" s="433"/>
      <c r="G3" s="433"/>
      <c r="H3" s="433"/>
      <c r="I3" s="199"/>
      <c r="J3" s="199"/>
      <c r="K3" s="199"/>
      <c r="L3" s="199"/>
      <c r="M3" s="199"/>
    </row>
    <row r="4" spans="1:86" s="204" customFormat="1" ht="12.75" customHeight="1" x14ac:dyDescent="0.2">
      <c r="B4" s="433"/>
      <c r="C4" s="433"/>
      <c r="D4" s="433"/>
      <c r="E4" s="433"/>
      <c r="F4" s="433"/>
      <c r="G4" s="433"/>
      <c r="H4" s="433"/>
      <c r="I4" s="199"/>
      <c r="J4" s="199"/>
      <c r="K4" s="199"/>
      <c r="L4" s="199"/>
      <c r="M4" s="199"/>
    </row>
    <row r="5" spans="1:86" s="204" customFormat="1" ht="7.9" customHeight="1" x14ac:dyDescent="0.2">
      <c r="B5" s="331"/>
      <c r="C5" s="331"/>
      <c r="D5" s="331"/>
      <c r="E5" s="331"/>
      <c r="F5" s="331"/>
      <c r="G5" s="332"/>
      <c r="H5" s="332"/>
      <c r="I5" s="199"/>
      <c r="J5" s="199"/>
      <c r="K5" s="199"/>
      <c r="L5" s="199"/>
      <c r="M5" s="199"/>
    </row>
    <row r="6" spans="1:86" s="205" customFormat="1" ht="26.45" customHeight="1" x14ac:dyDescent="0.2">
      <c r="A6" s="204"/>
      <c r="B6" s="432" t="s">
        <v>201</v>
      </c>
      <c r="C6" s="433"/>
      <c r="D6" s="433"/>
      <c r="E6" s="433"/>
      <c r="F6" s="433"/>
      <c r="G6" s="433"/>
      <c r="H6" s="433"/>
      <c r="I6" s="199"/>
      <c r="J6" s="199"/>
      <c r="K6" s="199"/>
      <c r="L6" s="199"/>
      <c r="M6" s="199"/>
      <c r="N6" s="204"/>
      <c r="O6" s="204"/>
      <c r="P6" s="204"/>
      <c r="Q6" s="204"/>
      <c r="R6" s="204"/>
      <c r="S6" s="204"/>
      <c r="T6" s="204"/>
      <c r="U6" s="204"/>
    </row>
    <row r="7" spans="1:86" s="205" customFormat="1" ht="6.6" customHeight="1" x14ac:dyDescent="0.2">
      <c r="A7" s="204"/>
      <c r="B7" s="433"/>
      <c r="C7" s="433"/>
      <c r="D7" s="433"/>
      <c r="E7" s="433"/>
      <c r="F7" s="433"/>
      <c r="G7" s="433"/>
      <c r="H7" s="433"/>
      <c r="I7" s="199"/>
      <c r="J7" s="199"/>
      <c r="K7" s="199"/>
      <c r="L7" s="199"/>
      <c r="M7" s="199"/>
      <c r="N7" s="204"/>
      <c r="O7" s="204"/>
      <c r="P7" s="204"/>
      <c r="Q7" s="204"/>
      <c r="R7" s="204"/>
      <c r="S7" s="204"/>
      <c r="T7" s="204"/>
      <c r="U7" s="204"/>
    </row>
    <row r="8" spans="1:86" ht="4.9000000000000004" customHeight="1" x14ac:dyDescent="0.2">
      <c r="B8" s="360"/>
      <c r="C8" s="200"/>
      <c r="D8" s="200"/>
      <c r="E8" s="200"/>
      <c r="F8" s="361"/>
      <c r="G8" s="200"/>
      <c r="H8" s="200"/>
      <c r="V8" s="201"/>
      <c r="W8" s="201"/>
      <c r="X8" s="201"/>
      <c r="Y8" s="201"/>
      <c r="Z8" s="201"/>
      <c r="AA8" s="201"/>
      <c r="AB8" s="201"/>
      <c r="AC8" s="201"/>
      <c r="AD8" s="201"/>
      <c r="AE8" s="201"/>
      <c r="AF8" s="201"/>
      <c r="AG8" s="201"/>
      <c r="AH8" s="201"/>
      <c r="AI8" s="201"/>
      <c r="AJ8" s="201"/>
      <c r="AK8" s="201"/>
      <c r="AL8" s="201"/>
      <c r="AM8" s="201"/>
      <c r="AN8" s="201"/>
      <c r="AO8" s="201"/>
      <c r="AP8" s="201"/>
      <c r="AQ8" s="201"/>
      <c r="AR8" s="201"/>
      <c r="AS8" s="201"/>
      <c r="AT8" s="201"/>
      <c r="AU8" s="201"/>
      <c r="AV8" s="201"/>
      <c r="AW8" s="201"/>
      <c r="AX8" s="201"/>
      <c r="AY8" s="201"/>
      <c r="AZ8" s="201"/>
      <c r="BA8" s="201"/>
      <c r="BB8" s="201"/>
      <c r="BC8" s="201"/>
      <c r="BD8" s="201"/>
      <c r="BE8" s="201"/>
      <c r="BF8" s="201"/>
      <c r="BG8" s="201"/>
      <c r="BH8" s="201"/>
      <c r="BI8" s="201"/>
      <c r="BJ8" s="201"/>
      <c r="BK8" s="201"/>
      <c r="BL8" s="201"/>
      <c r="BM8" s="201"/>
      <c r="BN8" s="201"/>
      <c r="BO8" s="201"/>
      <c r="BP8" s="201"/>
      <c r="BQ8" s="201"/>
      <c r="BR8" s="201"/>
      <c r="BS8" s="201"/>
      <c r="BT8" s="201"/>
      <c r="BU8" s="201"/>
      <c r="BV8" s="201"/>
      <c r="BW8" s="201"/>
      <c r="BX8" s="201"/>
      <c r="BY8" s="201"/>
      <c r="BZ8" s="201"/>
      <c r="CA8" s="201"/>
      <c r="CB8" s="201"/>
      <c r="CC8" s="201"/>
      <c r="CD8" s="201"/>
      <c r="CE8" s="201"/>
      <c r="CF8" s="201"/>
      <c r="CG8" s="201"/>
      <c r="CH8" s="201"/>
    </row>
    <row r="9" spans="1:86" ht="12.75" customHeight="1" x14ac:dyDescent="0.2">
      <c r="B9" s="421" t="s">
        <v>209</v>
      </c>
      <c r="C9" s="422"/>
      <c r="D9" s="422"/>
      <c r="E9" s="422"/>
      <c r="F9" s="422"/>
      <c r="G9" s="422"/>
      <c r="H9" s="422"/>
      <c r="V9" s="201"/>
      <c r="W9" s="201"/>
      <c r="X9" s="201"/>
      <c r="Y9" s="201"/>
      <c r="Z9" s="201"/>
      <c r="AA9" s="201"/>
      <c r="AB9" s="201"/>
      <c r="AC9" s="201"/>
      <c r="AD9" s="201"/>
      <c r="AE9" s="201"/>
      <c r="AF9" s="201"/>
      <c r="AG9" s="201"/>
      <c r="AH9" s="201"/>
      <c r="AI9" s="201"/>
      <c r="AJ9" s="201"/>
      <c r="AK9" s="201"/>
      <c r="AL9" s="201"/>
      <c r="AM9" s="201"/>
      <c r="AN9" s="201"/>
      <c r="AO9" s="201"/>
      <c r="AP9" s="201"/>
      <c r="AQ9" s="201"/>
      <c r="AR9" s="201"/>
      <c r="AS9" s="201"/>
      <c r="AT9" s="201"/>
      <c r="AU9" s="201"/>
      <c r="AV9" s="201"/>
      <c r="AW9" s="201"/>
      <c r="AX9" s="201"/>
      <c r="AY9" s="201"/>
      <c r="AZ9" s="201"/>
      <c r="BA9" s="201"/>
      <c r="BB9" s="201"/>
      <c r="BC9" s="201"/>
      <c r="BD9" s="201"/>
      <c r="BE9" s="201"/>
      <c r="BF9" s="201"/>
      <c r="BG9" s="201"/>
      <c r="BH9" s="201"/>
      <c r="BI9" s="201"/>
      <c r="BJ9" s="201"/>
      <c r="BK9" s="201"/>
      <c r="BL9" s="201"/>
      <c r="BM9" s="201"/>
      <c r="BN9" s="201"/>
      <c r="BO9" s="201"/>
      <c r="BP9" s="201"/>
      <c r="BQ9" s="201"/>
      <c r="BR9" s="201"/>
      <c r="BS9" s="201"/>
      <c r="BT9" s="201"/>
      <c r="BU9" s="201"/>
      <c r="BV9" s="201"/>
      <c r="BW9" s="201"/>
      <c r="BX9" s="201"/>
      <c r="BY9" s="201"/>
      <c r="BZ9" s="201"/>
      <c r="CA9" s="201"/>
      <c r="CB9" s="201"/>
      <c r="CC9" s="201"/>
      <c r="CD9" s="201"/>
      <c r="CE9" s="201"/>
      <c r="CF9" s="201"/>
      <c r="CG9" s="201"/>
      <c r="CH9" s="201"/>
    </row>
    <row r="10" spans="1:86" ht="12" customHeight="1" x14ac:dyDescent="0.2">
      <c r="B10" s="422"/>
      <c r="C10" s="422"/>
      <c r="D10" s="422"/>
      <c r="E10" s="422"/>
      <c r="F10" s="422"/>
      <c r="G10" s="422"/>
      <c r="H10" s="422"/>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c r="AS10" s="201"/>
      <c r="AT10" s="201"/>
      <c r="AU10" s="201"/>
      <c r="AV10" s="201"/>
      <c r="AW10" s="201"/>
      <c r="AX10" s="201"/>
      <c r="AY10" s="201"/>
      <c r="AZ10" s="201"/>
      <c r="BA10" s="201"/>
      <c r="BB10" s="201"/>
      <c r="BC10" s="201"/>
      <c r="BD10" s="201"/>
      <c r="BE10" s="201"/>
      <c r="BF10" s="201"/>
      <c r="BG10" s="201"/>
      <c r="BH10" s="201"/>
      <c r="BI10" s="201"/>
      <c r="BJ10" s="201"/>
      <c r="BK10" s="201"/>
      <c r="BL10" s="201"/>
      <c r="BM10" s="201"/>
      <c r="BN10" s="201"/>
      <c r="BO10" s="201"/>
      <c r="BP10" s="201"/>
      <c r="BQ10" s="201"/>
      <c r="BR10" s="201"/>
      <c r="BS10" s="201"/>
      <c r="BT10" s="201"/>
      <c r="BU10" s="201"/>
      <c r="BV10" s="201"/>
      <c r="BW10" s="201"/>
      <c r="BX10" s="201"/>
      <c r="BY10" s="201"/>
      <c r="BZ10" s="201"/>
      <c r="CA10" s="201"/>
      <c r="CB10" s="201"/>
      <c r="CC10" s="201"/>
      <c r="CD10" s="201"/>
      <c r="CE10" s="201"/>
      <c r="CF10" s="201"/>
      <c r="CG10" s="201"/>
      <c r="CH10" s="201"/>
    </row>
    <row r="11" spans="1:86" ht="13.15" customHeight="1" x14ac:dyDescent="0.2">
      <c r="B11" s="422"/>
      <c r="C11" s="422"/>
      <c r="D11" s="422"/>
      <c r="E11" s="422"/>
      <c r="F11" s="422"/>
      <c r="G11" s="422"/>
      <c r="H11" s="422"/>
      <c r="V11" s="201"/>
      <c r="W11" s="201"/>
      <c r="X11" s="201"/>
      <c r="Y11" s="201"/>
      <c r="Z11" s="201"/>
      <c r="AA11" s="201"/>
      <c r="AB11" s="201"/>
      <c r="AC11" s="201"/>
      <c r="AD11" s="201"/>
      <c r="AE11" s="201"/>
      <c r="AF11" s="201"/>
      <c r="AG11" s="201"/>
      <c r="AH11" s="201"/>
      <c r="AI11" s="201"/>
      <c r="AJ11" s="201"/>
      <c r="AK11" s="201"/>
      <c r="AL11" s="201"/>
      <c r="AM11" s="201"/>
      <c r="AN11" s="201"/>
      <c r="AO11" s="201"/>
      <c r="AP11" s="201"/>
      <c r="AQ11" s="201"/>
      <c r="AR11" s="201"/>
      <c r="AS11" s="201"/>
      <c r="AT11" s="201"/>
      <c r="AU11" s="201"/>
      <c r="AV11" s="201"/>
      <c r="AW11" s="201"/>
      <c r="AX11" s="201"/>
      <c r="AY11" s="201"/>
      <c r="AZ11" s="201"/>
      <c r="BA11" s="201"/>
      <c r="BB11" s="201"/>
      <c r="BC11" s="201"/>
      <c r="BD11" s="201"/>
      <c r="BE11" s="201"/>
      <c r="BF11" s="201"/>
      <c r="BG11" s="201"/>
      <c r="BH11" s="201"/>
      <c r="BI11" s="201"/>
      <c r="BJ11" s="201"/>
      <c r="BK11" s="201"/>
      <c r="BL11" s="201"/>
      <c r="BM11" s="201"/>
      <c r="BN11" s="201"/>
      <c r="BO11" s="201"/>
      <c r="BP11" s="201"/>
      <c r="BQ11" s="201"/>
      <c r="BR11" s="201"/>
      <c r="BS11" s="201"/>
      <c r="BT11" s="201"/>
      <c r="BU11" s="201"/>
      <c r="BV11" s="201"/>
      <c r="BW11" s="201"/>
      <c r="BX11" s="201"/>
      <c r="BY11" s="201"/>
      <c r="BZ11" s="201"/>
      <c r="CA11" s="201"/>
      <c r="CB11" s="201"/>
      <c r="CC11" s="201"/>
      <c r="CD11" s="201"/>
      <c r="CE11" s="201"/>
      <c r="CF11" s="201"/>
      <c r="CG11" s="201"/>
      <c r="CH11" s="201"/>
    </row>
    <row r="12" spans="1:86" ht="7.5" customHeight="1" x14ac:dyDescent="0.2">
      <c r="B12" s="331"/>
      <c r="C12" s="369"/>
      <c r="D12" s="370"/>
      <c r="E12" s="370"/>
      <c r="F12" s="370"/>
      <c r="G12" s="370"/>
      <c r="H12" s="370"/>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1"/>
      <c r="AR12" s="201"/>
      <c r="AS12" s="201"/>
      <c r="AT12" s="201"/>
      <c r="AU12" s="201"/>
      <c r="AV12" s="201"/>
      <c r="AW12" s="201"/>
      <c r="AX12" s="201"/>
      <c r="AY12" s="201"/>
      <c r="AZ12" s="201"/>
      <c r="BA12" s="201"/>
      <c r="BB12" s="201"/>
      <c r="BC12" s="201"/>
      <c r="BD12" s="201"/>
      <c r="BE12" s="201"/>
      <c r="BF12" s="201"/>
      <c r="BG12" s="201"/>
      <c r="BH12" s="201"/>
      <c r="BI12" s="201"/>
      <c r="BJ12" s="201"/>
      <c r="BK12" s="201"/>
      <c r="BL12" s="201"/>
      <c r="BM12" s="201"/>
      <c r="BN12" s="201"/>
      <c r="BO12" s="201"/>
      <c r="BP12" s="201"/>
      <c r="BQ12" s="201"/>
      <c r="BR12" s="201"/>
      <c r="BS12" s="201"/>
      <c r="BT12" s="201"/>
      <c r="BU12" s="201"/>
      <c r="BV12" s="201"/>
      <c r="BW12" s="201"/>
      <c r="BX12" s="201"/>
      <c r="BY12" s="201"/>
      <c r="BZ12" s="201"/>
      <c r="CA12" s="201"/>
      <c r="CB12" s="201"/>
      <c r="CC12" s="201"/>
      <c r="CD12" s="201"/>
      <c r="CE12" s="201"/>
      <c r="CF12" s="201"/>
      <c r="CG12" s="201"/>
      <c r="CH12" s="201"/>
    </row>
    <row r="13" spans="1:86" ht="12.75" customHeight="1" x14ac:dyDescent="0.2">
      <c r="B13" s="421" t="s">
        <v>186</v>
      </c>
      <c r="C13" s="422"/>
      <c r="D13" s="422"/>
      <c r="E13" s="422"/>
      <c r="F13" s="422"/>
      <c r="G13" s="422"/>
      <c r="H13" s="422"/>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c r="AS13" s="201"/>
      <c r="AT13" s="201"/>
      <c r="AU13" s="201"/>
      <c r="AV13" s="201"/>
      <c r="AW13" s="201"/>
      <c r="AX13" s="201"/>
      <c r="AY13" s="201"/>
      <c r="AZ13" s="201"/>
      <c r="BA13" s="201"/>
      <c r="BB13" s="201"/>
      <c r="BC13" s="201"/>
      <c r="BD13" s="201"/>
      <c r="BE13" s="201"/>
      <c r="BF13" s="201"/>
      <c r="BG13" s="201"/>
      <c r="BH13" s="201"/>
      <c r="BI13" s="201"/>
      <c r="BJ13" s="201"/>
      <c r="BK13" s="201"/>
      <c r="BL13" s="201"/>
      <c r="BM13" s="201"/>
      <c r="BN13" s="201"/>
      <c r="BO13" s="201"/>
      <c r="BP13" s="201"/>
      <c r="BQ13" s="201"/>
      <c r="BR13" s="201"/>
      <c r="BS13" s="201"/>
      <c r="BT13" s="201"/>
      <c r="BU13" s="201"/>
      <c r="BV13" s="201"/>
      <c r="BW13" s="201"/>
      <c r="BX13" s="201"/>
      <c r="BY13" s="201"/>
      <c r="BZ13" s="201"/>
      <c r="CA13" s="201"/>
      <c r="CB13" s="201"/>
      <c r="CC13" s="201"/>
      <c r="CD13" s="201"/>
      <c r="CE13" s="201"/>
      <c r="CF13" s="201"/>
      <c r="CG13" s="201"/>
      <c r="CH13" s="201"/>
    </row>
    <row r="14" spans="1:86" ht="12.75" customHeight="1" x14ac:dyDescent="0.2">
      <c r="B14" s="422"/>
      <c r="C14" s="422"/>
      <c r="D14" s="422"/>
      <c r="E14" s="422"/>
      <c r="F14" s="422"/>
      <c r="G14" s="422"/>
      <c r="H14" s="422"/>
      <c r="V14" s="201"/>
      <c r="W14" s="201"/>
      <c r="X14" s="201"/>
      <c r="Y14" s="201"/>
      <c r="Z14" s="201"/>
      <c r="AA14" s="201"/>
      <c r="AB14" s="201"/>
      <c r="AC14" s="201"/>
      <c r="AD14" s="201"/>
      <c r="AE14" s="201"/>
      <c r="AF14" s="201"/>
      <c r="AG14" s="201"/>
      <c r="AH14" s="201"/>
      <c r="AI14" s="201"/>
      <c r="AJ14" s="201"/>
      <c r="AK14" s="201"/>
      <c r="AL14" s="201"/>
      <c r="AM14" s="201"/>
      <c r="AN14" s="201"/>
      <c r="AO14" s="201"/>
      <c r="AP14" s="201"/>
      <c r="AQ14" s="201"/>
      <c r="AR14" s="201"/>
      <c r="AS14" s="201"/>
      <c r="AT14" s="201"/>
      <c r="AU14" s="201"/>
      <c r="AV14" s="201"/>
      <c r="AW14" s="201"/>
      <c r="AX14" s="201"/>
      <c r="AY14" s="201"/>
      <c r="AZ14" s="201"/>
      <c r="BA14" s="201"/>
      <c r="BB14" s="201"/>
      <c r="BC14" s="201"/>
      <c r="BD14" s="201"/>
      <c r="BE14" s="201"/>
      <c r="BF14" s="201"/>
      <c r="BG14" s="201"/>
      <c r="BH14" s="201"/>
      <c r="BI14" s="201"/>
      <c r="BJ14" s="201"/>
      <c r="BK14" s="201"/>
      <c r="BL14" s="201"/>
      <c r="BM14" s="201"/>
      <c r="BN14" s="201"/>
      <c r="BO14" s="201"/>
      <c r="BP14" s="201"/>
      <c r="BQ14" s="201"/>
      <c r="BR14" s="201"/>
      <c r="BS14" s="201"/>
      <c r="BT14" s="201"/>
      <c r="BU14" s="201"/>
      <c r="BV14" s="201"/>
      <c r="BW14" s="201"/>
      <c r="BX14" s="201"/>
      <c r="BY14" s="201"/>
      <c r="BZ14" s="201"/>
      <c r="CA14" s="201"/>
      <c r="CB14" s="201"/>
      <c r="CC14" s="201"/>
      <c r="CD14" s="201"/>
      <c r="CE14" s="201"/>
      <c r="CF14" s="201"/>
      <c r="CG14" s="201"/>
      <c r="CH14" s="201"/>
    </row>
    <row r="15" spans="1:86" ht="12.75" customHeight="1" x14ac:dyDescent="0.2">
      <c r="B15" s="422"/>
      <c r="C15" s="422"/>
      <c r="D15" s="422"/>
      <c r="E15" s="422"/>
      <c r="F15" s="422"/>
      <c r="G15" s="422"/>
      <c r="H15" s="422"/>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c r="BI15" s="201"/>
      <c r="BJ15" s="201"/>
      <c r="BK15" s="201"/>
      <c r="BL15" s="201"/>
      <c r="BM15" s="201"/>
      <c r="BN15" s="201"/>
      <c r="BO15" s="201"/>
      <c r="BP15" s="201"/>
      <c r="BQ15" s="201"/>
      <c r="BR15" s="201"/>
      <c r="BS15" s="201"/>
      <c r="BT15" s="201"/>
      <c r="BU15" s="201"/>
      <c r="BV15" s="201"/>
      <c r="BW15" s="201"/>
      <c r="BX15" s="201"/>
      <c r="BY15" s="201"/>
      <c r="BZ15" s="201"/>
      <c r="CA15" s="201"/>
      <c r="CB15" s="201"/>
      <c r="CC15" s="201"/>
      <c r="CD15" s="201"/>
      <c r="CE15" s="201"/>
      <c r="CF15" s="201"/>
      <c r="CG15" s="201"/>
      <c r="CH15" s="201"/>
    </row>
    <row r="16" spans="1:86" ht="12.75" customHeight="1" x14ac:dyDescent="0.2">
      <c r="B16" s="371"/>
      <c r="C16" s="371"/>
      <c r="D16" s="371"/>
      <c r="E16" s="371"/>
      <c r="F16" s="371"/>
      <c r="G16" s="371"/>
      <c r="H16" s="37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c r="AW16" s="201"/>
      <c r="AX16" s="201"/>
      <c r="AY16" s="201"/>
      <c r="AZ16" s="201"/>
      <c r="BA16" s="201"/>
      <c r="BB16" s="201"/>
      <c r="BC16" s="201"/>
      <c r="BD16" s="201"/>
      <c r="BE16" s="201"/>
      <c r="BF16" s="201"/>
      <c r="BG16" s="201"/>
      <c r="BH16" s="201"/>
      <c r="BI16" s="201"/>
      <c r="BJ16" s="201"/>
      <c r="BK16" s="201"/>
      <c r="BL16" s="201"/>
      <c r="BM16" s="201"/>
      <c r="BN16" s="201"/>
      <c r="BO16" s="201"/>
      <c r="BP16" s="201"/>
      <c r="BQ16" s="201"/>
      <c r="BR16" s="201"/>
      <c r="BS16" s="201"/>
      <c r="BT16" s="201"/>
      <c r="BU16" s="201"/>
      <c r="BV16" s="201"/>
      <c r="BW16" s="201"/>
      <c r="BX16" s="201"/>
      <c r="BY16" s="201"/>
      <c r="BZ16" s="201"/>
      <c r="CA16" s="201"/>
      <c r="CB16" s="201"/>
      <c r="CC16" s="201"/>
      <c r="CD16" s="201"/>
      <c r="CE16" s="201"/>
      <c r="CF16" s="201"/>
      <c r="CG16" s="201"/>
      <c r="CH16" s="201"/>
    </row>
    <row r="17" spans="1:86" ht="12.75" customHeight="1" x14ac:dyDescent="0.2">
      <c r="B17" s="376" t="s">
        <v>213</v>
      </c>
      <c r="C17" s="377"/>
      <c r="D17" s="377"/>
      <c r="E17" s="377"/>
      <c r="F17" s="377"/>
      <c r="G17" s="377"/>
      <c r="H17" s="377"/>
      <c r="V17" s="201"/>
      <c r="W17" s="201"/>
      <c r="X17" s="201"/>
      <c r="Y17" s="201"/>
      <c r="Z17" s="201"/>
      <c r="AA17" s="201"/>
      <c r="AB17" s="201"/>
      <c r="AC17" s="201"/>
      <c r="AD17" s="201"/>
      <c r="AE17" s="201"/>
      <c r="AF17" s="201"/>
      <c r="AG17" s="201"/>
      <c r="AH17" s="201"/>
      <c r="AI17" s="201"/>
      <c r="AJ17" s="201"/>
      <c r="AK17" s="201"/>
      <c r="AL17" s="201"/>
      <c r="AM17" s="201"/>
      <c r="AN17" s="201"/>
      <c r="AO17" s="201"/>
      <c r="AP17" s="201"/>
      <c r="AQ17" s="201"/>
      <c r="AR17" s="201"/>
      <c r="AS17" s="201"/>
      <c r="AT17" s="201"/>
      <c r="AU17" s="201"/>
      <c r="AV17" s="201"/>
      <c r="AW17" s="201"/>
      <c r="AX17" s="201"/>
      <c r="AY17" s="201"/>
      <c r="AZ17" s="201"/>
      <c r="BA17" s="201"/>
      <c r="BB17" s="201"/>
      <c r="BC17" s="201"/>
      <c r="BD17" s="201"/>
      <c r="BE17" s="201"/>
      <c r="BF17" s="201"/>
      <c r="BG17" s="201"/>
      <c r="BH17" s="201"/>
      <c r="BI17" s="201"/>
      <c r="BJ17" s="201"/>
      <c r="BK17" s="201"/>
      <c r="BL17" s="201"/>
      <c r="BM17" s="201"/>
      <c r="BN17" s="201"/>
      <c r="BO17" s="201"/>
      <c r="BP17" s="201"/>
      <c r="BQ17" s="201"/>
      <c r="BR17" s="201"/>
      <c r="BS17" s="201"/>
      <c r="BT17" s="201"/>
      <c r="BU17" s="201"/>
      <c r="BV17" s="201"/>
      <c r="BW17" s="201"/>
      <c r="BX17" s="201"/>
      <c r="BY17" s="201"/>
      <c r="BZ17" s="201"/>
      <c r="CA17" s="201"/>
      <c r="CB17" s="201"/>
      <c r="CC17" s="201"/>
      <c r="CD17" s="201"/>
      <c r="CE17" s="201"/>
      <c r="CF17" s="201"/>
      <c r="CG17" s="201"/>
      <c r="CH17" s="201"/>
    </row>
    <row r="18" spans="1:86" ht="12.75" customHeight="1" x14ac:dyDescent="0.2">
      <c r="B18" s="378" t="s">
        <v>214</v>
      </c>
      <c r="C18" s="377"/>
      <c r="D18" s="377"/>
      <c r="E18" s="377"/>
      <c r="F18" s="377"/>
      <c r="G18" s="377"/>
      <c r="H18" s="377"/>
      <c r="V18" s="201"/>
      <c r="W18" s="201"/>
      <c r="X18" s="201"/>
      <c r="Y18" s="201"/>
      <c r="Z18" s="201"/>
      <c r="AA18" s="201"/>
      <c r="AB18" s="201"/>
      <c r="AC18" s="201"/>
      <c r="AD18" s="201"/>
      <c r="AE18" s="201"/>
      <c r="AF18" s="201"/>
      <c r="AG18" s="201"/>
      <c r="AH18" s="201"/>
      <c r="AI18" s="201"/>
      <c r="AJ18" s="201"/>
      <c r="AK18" s="201"/>
      <c r="AL18" s="201"/>
      <c r="AM18" s="201"/>
      <c r="AN18" s="201"/>
      <c r="AO18" s="201"/>
      <c r="AP18" s="201"/>
      <c r="AQ18" s="201"/>
      <c r="AR18" s="201"/>
      <c r="AS18" s="201"/>
      <c r="AT18" s="201"/>
      <c r="AU18" s="201"/>
      <c r="AV18" s="201"/>
      <c r="AW18" s="201"/>
      <c r="AX18" s="201"/>
      <c r="AY18" s="201"/>
      <c r="AZ18" s="201"/>
      <c r="BA18" s="201"/>
      <c r="BB18" s="201"/>
      <c r="BC18" s="201"/>
      <c r="BD18" s="201"/>
      <c r="BE18" s="201"/>
      <c r="BF18" s="201"/>
      <c r="BG18" s="201"/>
      <c r="BH18" s="201"/>
      <c r="BI18" s="201"/>
      <c r="BJ18" s="201"/>
      <c r="BK18" s="201"/>
      <c r="BL18" s="201"/>
      <c r="BM18" s="201"/>
      <c r="BN18" s="201"/>
      <c r="BO18" s="201"/>
      <c r="BP18" s="201"/>
      <c r="BQ18" s="201"/>
      <c r="BR18" s="201"/>
      <c r="BS18" s="201"/>
      <c r="BT18" s="201"/>
      <c r="BU18" s="201"/>
      <c r="BV18" s="201"/>
      <c r="BW18" s="201"/>
      <c r="BX18" s="201"/>
      <c r="BY18" s="201"/>
      <c r="BZ18" s="201"/>
      <c r="CA18" s="201"/>
      <c r="CB18" s="201"/>
      <c r="CC18" s="201"/>
      <c r="CD18" s="201"/>
      <c r="CE18" s="201"/>
      <c r="CF18" s="201"/>
      <c r="CG18" s="201"/>
      <c r="CH18" s="201"/>
    </row>
    <row r="19" spans="1:86" ht="12.75" customHeight="1" x14ac:dyDescent="0.2">
      <c r="B19" s="378" t="s">
        <v>215</v>
      </c>
      <c r="C19" s="377"/>
      <c r="D19" s="377"/>
      <c r="E19" s="377"/>
      <c r="F19" s="377"/>
      <c r="G19" s="377"/>
      <c r="H19" s="377"/>
      <c r="V19" s="201"/>
      <c r="W19" s="201"/>
      <c r="X19" s="201"/>
      <c r="Y19" s="201"/>
      <c r="Z19" s="201"/>
      <c r="AA19" s="201"/>
      <c r="AB19" s="201"/>
      <c r="AC19" s="201"/>
      <c r="AD19" s="201"/>
      <c r="AE19" s="201"/>
      <c r="AF19" s="201"/>
      <c r="AG19" s="201"/>
      <c r="AH19" s="201"/>
      <c r="AI19" s="201"/>
      <c r="AJ19" s="201"/>
      <c r="AK19" s="201"/>
      <c r="AL19" s="201"/>
      <c r="AM19" s="201"/>
      <c r="AN19" s="201"/>
      <c r="AO19" s="201"/>
      <c r="AP19" s="201"/>
      <c r="AQ19" s="201"/>
      <c r="AR19" s="201"/>
      <c r="AS19" s="201"/>
      <c r="AT19" s="201"/>
      <c r="AU19" s="201"/>
      <c r="AV19" s="201"/>
      <c r="AW19" s="201"/>
      <c r="AX19" s="201"/>
      <c r="AY19" s="201"/>
      <c r="AZ19" s="201"/>
      <c r="BA19" s="201"/>
      <c r="BB19" s="201"/>
      <c r="BC19" s="201"/>
      <c r="BD19" s="201"/>
      <c r="BE19" s="201"/>
      <c r="BF19" s="201"/>
      <c r="BG19" s="201"/>
      <c r="BH19" s="201"/>
      <c r="BI19" s="201"/>
      <c r="BJ19" s="201"/>
      <c r="BK19" s="201"/>
      <c r="BL19" s="201"/>
      <c r="BM19" s="201"/>
      <c r="BN19" s="201"/>
      <c r="BO19" s="201"/>
      <c r="BP19" s="201"/>
      <c r="BQ19" s="201"/>
      <c r="BR19" s="201"/>
      <c r="BS19" s="201"/>
      <c r="BT19" s="201"/>
      <c r="BU19" s="201"/>
      <c r="BV19" s="201"/>
      <c r="BW19" s="201"/>
      <c r="BX19" s="201"/>
      <c r="BY19" s="201"/>
      <c r="BZ19" s="201"/>
      <c r="CA19" s="201"/>
      <c r="CB19" s="201"/>
      <c r="CC19" s="201"/>
      <c r="CD19" s="201"/>
      <c r="CE19" s="201"/>
      <c r="CF19" s="201"/>
      <c r="CG19" s="201"/>
      <c r="CH19" s="201"/>
    </row>
    <row r="20" spans="1:86" ht="12.75" customHeight="1" x14ac:dyDescent="0.2">
      <c r="B20" s="378" t="s">
        <v>216</v>
      </c>
      <c r="C20" s="377"/>
      <c r="D20" s="377"/>
      <c r="E20" s="377"/>
      <c r="F20" s="377"/>
      <c r="G20" s="377"/>
      <c r="H20" s="377"/>
      <c r="V20" s="201"/>
      <c r="W20" s="201"/>
      <c r="X20" s="201"/>
      <c r="Y20" s="201"/>
      <c r="Z20" s="201"/>
      <c r="AA20" s="201"/>
      <c r="AB20" s="201"/>
      <c r="AC20" s="201"/>
      <c r="AD20" s="201"/>
      <c r="AE20" s="201"/>
      <c r="AF20" s="201"/>
      <c r="AG20" s="201"/>
      <c r="AH20" s="201"/>
      <c r="AI20" s="201"/>
      <c r="AJ20" s="201"/>
      <c r="AK20" s="201"/>
      <c r="AL20" s="201"/>
      <c r="AM20" s="201"/>
      <c r="AN20" s="201"/>
      <c r="AO20" s="201"/>
      <c r="AP20" s="201"/>
      <c r="AQ20" s="201"/>
      <c r="AR20" s="201"/>
      <c r="AS20" s="201"/>
      <c r="AT20" s="201"/>
      <c r="AU20" s="201"/>
      <c r="AV20" s="201"/>
      <c r="AW20" s="201"/>
      <c r="AX20" s="201"/>
      <c r="AY20" s="201"/>
      <c r="AZ20" s="201"/>
      <c r="BA20" s="201"/>
      <c r="BB20" s="201"/>
      <c r="BC20" s="201"/>
      <c r="BD20" s="201"/>
      <c r="BE20" s="201"/>
      <c r="BF20" s="201"/>
      <c r="BG20" s="201"/>
      <c r="BH20" s="201"/>
      <c r="BI20" s="201"/>
      <c r="BJ20" s="201"/>
      <c r="BK20" s="201"/>
      <c r="BL20" s="201"/>
      <c r="BM20" s="201"/>
      <c r="BN20" s="201"/>
      <c r="BO20" s="201"/>
      <c r="BP20" s="201"/>
      <c r="BQ20" s="201"/>
      <c r="BR20" s="201"/>
      <c r="BS20" s="201"/>
      <c r="BT20" s="201"/>
      <c r="BU20" s="201"/>
      <c r="BV20" s="201"/>
      <c r="BW20" s="201"/>
      <c r="BX20" s="201"/>
      <c r="BY20" s="201"/>
      <c r="BZ20" s="201"/>
      <c r="CA20" s="201"/>
      <c r="CB20" s="201"/>
      <c r="CC20" s="201"/>
      <c r="CD20" s="201"/>
      <c r="CE20" s="201"/>
      <c r="CF20" s="201"/>
      <c r="CG20" s="201"/>
      <c r="CH20" s="201"/>
    </row>
    <row r="21" spans="1:86" ht="12.75" customHeight="1" x14ac:dyDescent="0.2">
      <c r="B21" s="378" t="s">
        <v>217</v>
      </c>
      <c r="C21" s="377"/>
      <c r="D21" s="377"/>
      <c r="E21" s="377"/>
      <c r="F21" s="377"/>
      <c r="G21" s="377"/>
      <c r="H21" s="377"/>
      <c r="V21" s="201"/>
      <c r="W21" s="201"/>
      <c r="X21" s="201"/>
      <c r="Y21" s="201"/>
      <c r="Z21" s="201"/>
      <c r="AA21" s="201"/>
      <c r="AB21" s="201"/>
      <c r="AC21" s="201"/>
      <c r="AD21" s="201"/>
      <c r="AE21" s="201"/>
      <c r="AF21" s="201"/>
      <c r="AG21" s="201"/>
      <c r="AH21" s="201"/>
      <c r="AI21" s="201"/>
      <c r="AJ21" s="201"/>
      <c r="AK21" s="201"/>
      <c r="AL21" s="201"/>
      <c r="AM21" s="201"/>
      <c r="AN21" s="201"/>
      <c r="AO21" s="201"/>
      <c r="AP21" s="201"/>
      <c r="AQ21" s="201"/>
      <c r="AR21" s="201"/>
      <c r="AS21" s="201"/>
      <c r="AT21" s="201"/>
      <c r="AU21" s="201"/>
      <c r="AV21" s="201"/>
      <c r="AW21" s="201"/>
      <c r="AX21" s="201"/>
      <c r="AY21" s="201"/>
      <c r="AZ21" s="201"/>
      <c r="BA21" s="201"/>
      <c r="BB21" s="201"/>
      <c r="BC21" s="201"/>
      <c r="BD21" s="201"/>
      <c r="BE21" s="201"/>
      <c r="BF21" s="201"/>
      <c r="BG21" s="201"/>
      <c r="BH21" s="201"/>
      <c r="BI21" s="201"/>
      <c r="BJ21" s="201"/>
      <c r="BK21" s="201"/>
      <c r="BL21" s="201"/>
      <c r="BM21" s="201"/>
      <c r="BN21" s="201"/>
      <c r="BO21" s="201"/>
      <c r="BP21" s="201"/>
      <c r="BQ21" s="201"/>
      <c r="BR21" s="201"/>
      <c r="BS21" s="201"/>
      <c r="BT21" s="201"/>
      <c r="BU21" s="201"/>
      <c r="BV21" s="201"/>
      <c r="BW21" s="201"/>
      <c r="BX21" s="201"/>
      <c r="BY21" s="201"/>
      <c r="BZ21" s="201"/>
      <c r="CA21" s="201"/>
      <c r="CB21" s="201"/>
      <c r="CC21" s="201"/>
      <c r="CD21" s="201"/>
      <c r="CE21" s="201"/>
      <c r="CF21" s="201"/>
      <c r="CG21" s="201"/>
      <c r="CH21" s="201"/>
    </row>
    <row r="22" spans="1:86" ht="12.75" customHeight="1" x14ac:dyDescent="0.2">
      <c r="B22" s="371"/>
      <c r="C22" s="371"/>
      <c r="D22" s="371"/>
      <c r="E22" s="371"/>
      <c r="F22" s="371"/>
      <c r="G22" s="371"/>
      <c r="H22" s="371"/>
      <c r="V22" s="201"/>
      <c r="W22" s="201"/>
      <c r="X22" s="201"/>
      <c r="Y22" s="201"/>
      <c r="Z22" s="201"/>
      <c r="AA22" s="201"/>
      <c r="AB22" s="201"/>
      <c r="AC22" s="201"/>
      <c r="AD22" s="201"/>
      <c r="AE22" s="201"/>
      <c r="AF22" s="201"/>
      <c r="AG22" s="201"/>
      <c r="AH22" s="201"/>
      <c r="AI22" s="201"/>
      <c r="AJ22" s="201"/>
      <c r="AK22" s="201"/>
      <c r="AL22" s="201"/>
      <c r="AM22" s="201"/>
      <c r="AN22" s="201"/>
      <c r="AO22" s="201"/>
      <c r="AP22" s="201"/>
      <c r="AQ22" s="201"/>
      <c r="AR22" s="201"/>
      <c r="AS22" s="201"/>
      <c r="AT22" s="201"/>
      <c r="AU22" s="201"/>
      <c r="AV22" s="201"/>
      <c r="AW22" s="201"/>
      <c r="AX22" s="201"/>
      <c r="AY22" s="201"/>
      <c r="AZ22" s="201"/>
      <c r="BA22" s="201"/>
      <c r="BB22" s="201"/>
      <c r="BC22" s="201"/>
      <c r="BD22" s="201"/>
      <c r="BE22" s="201"/>
      <c r="BF22" s="201"/>
      <c r="BG22" s="201"/>
      <c r="BH22" s="201"/>
      <c r="BI22" s="201"/>
      <c r="BJ22" s="201"/>
      <c r="BK22" s="201"/>
      <c r="BL22" s="201"/>
      <c r="BM22" s="201"/>
      <c r="BN22" s="201"/>
      <c r="BO22" s="201"/>
      <c r="BP22" s="201"/>
      <c r="BQ22" s="201"/>
      <c r="BR22" s="201"/>
      <c r="BS22" s="201"/>
      <c r="BT22" s="201"/>
      <c r="BU22" s="201"/>
      <c r="BV22" s="201"/>
      <c r="BW22" s="201"/>
      <c r="BX22" s="201"/>
      <c r="BY22" s="201"/>
      <c r="BZ22" s="201"/>
      <c r="CA22" s="201"/>
      <c r="CB22" s="201"/>
      <c r="CC22" s="201"/>
      <c r="CD22" s="201"/>
      <c r="CE22" s="201"/>
      <c r="CF22" s="201"/>
      <c r="CG22" s="201"/>
      <c r="CH22" s="201"/>
    </row>
    <row r="23" spans="1:86" ht="12.75" customHeight="1" x14ac:dyDescent="0.2">
      <c r="B23" s="421" t="s">
        <v>227</v>
      </c>
      <c r="C23" s="422"/>
      <c r="D23" s="422"/>
      <c r="E23" s="422"/>
      <c r="F23" s="422"/>
      <c r="G23" s="422"/>
      <c r="H23" s="422"/>
      <c r="V23" s="201"/>
      <c r="W23" s="201"/>
      <c r="X23" s="201"/>
      <c r="Y23" s="201"/>
      <c r="Z23" s="201"/>
      <c r="AA23" s="201"/>
      <c r="AB23" s="201"/>
      <c r="AC23" s="201"/>
      <c r="AD23" s="201"/>
      <c r="AE23" s="201"/>
      <c r="AF23" s="201"/>
      <c r="AG23" s="201"/>
      <c r="AH23" s="201"/>
      <c r="AI23" s="201"/>
      <c r="AJ23" s="201"/>
      <c r="AK23" s="201"/>
      <c r="AL23" s="201"/>
      <c r="AM23" s="201"/>
      <c r="AN23" s="201"/>
      <c r="AO23" s="201"/>
      <c r="AP23" s="201"/>
      <c r="AQ23" s="201"/>
      <c r="AR23" s="201"/>
      <c r="AS23" s="201"/>
      <c r="AT23" s="201"/>
      <c r="AU23" s="201"/>
      <c r="AV23" s="201"/>
      <c r="AW23" s="201"/>
      <c r="AX23" s="201"/>
      <c r="AY23" s="201"/>
      <c r="AZ23" s="201"/>
      <c r="BA23" s="201"/>
      <c r="BB23" s="201"/>
      <c r="BC23" s="201"/>
      <c r="BD23" s="201"/>
      <c r="BE23" s="201"/>
      <c r="BF23" s="201"/>
      <c r="BG23" s="201"/>
      <c r="BH23" s="201"/>
      <c r="BI23" s="201"/>
      <c r="BJ23" s="201"/>
      <c r="BK23" s="201"/>
      <c r="BL23" s="201"/>
      <c r="BM23" s="201"/>
      <c r="BN23" s="201"/>
      <c r="BO23" s="201"/>
      <c r="BP23" s="201"/>
      <c r="BQ23" s="201"/>
      <c r="BR23" s="201"/>
      <c r="BS23" s="201"/>
      <c r="BT23" s="201"/>
      <c r="BU23" s="201"/>
      <c r="BV23" s="201"/>
      <c r="BW23" s="201"/>
      <c r="BX23" s="201"/>
      <c r="BY23" s="201"/>
      <c r="BZ23" s="201"/>
      <c r="CA23" s="201"/>
      <c r="CB23" s="201"/>
      <c r="CC23" s="201"/>
      <c r="CD23" s="201"/>
      <c r="CE23" s="201"/>
      <c r="CF23" s="201"/>
      <c r="CG23" s="201"/>
      <c r="CH23" s="201"/>
    </row>
    <row r="24" spans="1:86" ht="12.75" customHeight="1" x14ac:dyDescent="0.2">
      <c r="B24" s="422"/>
      <c r="C24" s="422"/>
      <c r="D24" s="422"/>
      <c r="E24" s="422"/>
      <c r="F24" s="422"/>
      <c r="G24" s="422"/>
      <c r="H24" s="422"/>
      <c r="V24" s="201"/>
      <c r="W24" s="201"/>
      <c r="X24" s="201"/>
      <c r="Y24" s="201"/>
      <c r="Z24" s="201"/>
      <c r="AA24" s="201"/>
      <c r="AB24" s="201"/>
      <c r="AC24" s="201"/>
      <c r="AD24" s="201"/>
      <c r="AE24" s="201"/>
      <c r="AF24" s="201"/>
      <c r="AG24" s="201"/>
      <c r="AH24" s="201"/>
      <c r="AI24" s="201"/>
      <c r="AJ24" s="201"/>
      <c r="AK24" s="201"/>
      <c r="AL24" s="201"/>
      <c r="AM24" s="201"/>
      <c r="AN24" s="201"/>
      <c r="AO24" s="201"/>
      <c r="AP24" s="201"/>
      <c r="AQ24" s="201"/>
      <c r="AR24" s="201"/>
      <c r="AS24" s="201"/>
      <c r="AT24" s="201"/>
      <c r="AU24" s="201"/>
      <c r="AV24" s="201"/>
      <c r="AW24" s="201"/>
      <c r="AX24" s="201"/>
      <c r="AY24" s="201"/>
      <c r="AZ24" s="201"/>
      <c r="BA24" s="201"/>
      <c r="BB24" s="201"/>
      <c r="BC24" s="201"/>
      <c r="BD24" s="201"/>
      <c r="BE24" s="201"/>
      <c r="BF24" s="201"/>
      <c r="BG24" s="201"/>
      <c r="BH24" s="201"/>
      <c r="BI24" s="201"/>
      <c r="BJ24" s="201"/>
      <c r="BK24" s="201"/>
      <c r="BL24" s="201"/>
      <c r="BM24" s="201"/>
      <c r="BN24" s="201"/>
      <c r="BO24" s="201"/>
      <c r="BP24" s="201"/>
      <c r="BQ24" s="201"/>
      <c r="BR24" s="201"/>
      <c r="BS24" s="201"/>
      <c r="BT24" s="201"/>
      <c r="BU24" s="201"/>
      <c r="BV24" s="201"/>
      <c r="BW24" s="201"/>
      <c r="BX24" s="201"/>
      <c r="BY24" s="201"/>
      <c r="BZ24" s="201"/>
      <c r="CA24" s="201"/>
      <c r="CB24" s="201"/>
      <c r="CC24" s="201"/>
      <c r="CD24" s="201"/>
      <c r="CE24" s="201"/>
      <c r="CF24" s="201"/>
      <c r="CG24" s="201"/>
      <c r="CH24" s="201"/>
    </row>
    <row r="25" spans="1:86" ht="12.75" customHeight="1" x14ac:dyDescent="0.2">
      <c r="B25" s="422"/>
      <c r="C25" s="422"/>
      <c r="D25" s="422"/>
      <c r="E25" s="422"/>
      <c r="F25" s="422"/>
      <c r="G25" s="422"/>
      <c r="H25" s="422"/>
      <c r="V25" s="201"/>
      <c r="W25" s="201"/>
      <c r="X25" s="201"/>
      <c r="Y25" s="201"/>
      <c r="Z25" s="201"/>
      <c r="AA25" s="201"/>
      <c r="AB25" s="201"/>
      <c r="AC25" s="201"/>
      <c r="AD25" s="201"/>
      <c r="AE25" s="201"/>
      <c r="AF25" s="201"/>
      <c r="AG25" s="201"/>
      <c r="AH25" s="201"/>
      <c r="AI25" s="201"/>
      <c r="AJ25" s="201"/>
      <c r="AK25" s="201"/>
      <c r="AL25" s="201"/>
      <c r="AM25" s="201"/>
      <c r="AN25" s="201"/>
      <c r="AO25" s="201"/>
      <c r="AP25" s="201"/>
      <c r="AQ25" s="201"/>
      <c r="AR25" s="201"/>
      <c r="AS25" s="201"/>
      <c r="AT25" s="201"/>
      <c r="AU25" s="201"/>
      <c r="AV25" s="201"/>
      <c r="AW25" s="201"/>
      <c r="AX25" s="201"/>
      <c r="AY25" s="201"/>
      <c r="AZ25" s="201"/>
      <c r="BA25" s="201"/>
      <c r="BB25" s="201"/>
      <c r="BC25" s="201"/>
      <c r="BD25" s="201"/>
      <c r="BE25" s="201"/>
      <c r="BF25" s="201"/>
      <c r="BG25" s="201"/>
      <c r="BH25" s="201"/>
      <c r="BI25" s="201"/>
      <c r="BJ25" s="201"/>
      <c r="BK25" s="201"/>
      <c r="BL25" s="201"/>
      <c r="BM25" s="201"/>
      <c r="BN25" s="201"/>
      <c r="BO25" s="201"/>
      <c r="BP25" s="201"/>
      <c r="BQ25" s="201"/>
      <c r="BR25" s="201"/>
      <c r="BS25" s="201"/>
      <c r="BT25" s="201"/>
      <c r="BU25" s="201"/>
      <c r="BV25" s="201"/>
      <c r="BW25" s="201"/>
      <c r="BX25" s="201"/>
      <c r="BY25" s="201"/>
      <c r="BZ25" s="201"/>
      <c r="CA25" s="201"/>
      <c r="CB25" s="201"/>
      <c r="CC25" s="201"/>
      <c r="CD25" s="201"/>
      <c r="CE25" s="201"/>
      <c r="CF25" s="201"/>
      <c r="CG25" s="201"/>
      <c r="CH25" s="201"/>
    </row>
    <row r="26" spans="1:86" ht="12.75" customHeight="1" x14ac:dyDescent="0.2">
      <c r="B26" s="423" t="s">
        <v>228</v>
      </c>
      <c r="C26" s="424"/>
      <c r="D26" s="424"/>
      <c r="E26" s="424"/>
      <c r="F26" s="424"/>
      <c r="G26" s="424"/>
      <c r="H26" s="425"/>
      <c r="V26" s="201"/>
      <c r="W26" s="201"/>
      <c r="X26" s="201"/>
      <c r="Y26" s="201"/>
      <c r="Z26" s="201"/>
      <c r="AA26" s="201"/>
      <c r="AB26" s="201"/>
      <c r="AC26" s="201"/>
      <c r="AD26" s="201"/>
      <c r="AE26" s="201"/>
      <c r="AF26" s="201"/>
      <c r="AG26" s="201"/>
      <c r="AH26" s="201"/>
      <c r="AI26" s="201"/>
      <c r="AJ26" s="201"/>
      <c r="AK26" s="201"/>
      <c r="AL26" s="201"/>
      <c r="AM26" s="201"/>
      <c r="AN26" s="201"/>
      <c r="AO26" s="201"/>
      <c r="AP26" s="201"/>
      <c r="AQ26" s="201"/>
      <c r="AR26" s="201"/>
      <c r="AS26" s="201"/>
      <c r="AT26" s="201"/>
      <c r="AU26" s="201"/>
      <c r="AV26" s="201"/>
      <c r="AW26" s="201"/>
      <c r="AX26" s="201"/>
      <c r="AY26" s="201"/>
      <c r="AZ26" s="201"/>
      <c r="BA26" s="201"/>
      <c r="BB26" s="201"/>
      <c r="BC26" s="201"/>
      <c r="BD26" s="201"/>
      <c r="BE26" s="201"/>
      <c r="BF26" s="201"/>
      <c r="BG26" s="201"/>
      <c r="BH26" s="201"/>
      <c r="BI26" s="201"/>
      <c r="BJ26" s="201"/>
      <c r="BK26" s="201"/>
      <c r="BL26" s="201"/>
      <c r="BM26" s="201"/>
      <c r="BN26" s="201"/>
      <c r="BO26" s="201"/>
      <c r="BP26" s="201"/>
      <c r="BQ26" s="201"/>
      <c r="BR26" s="201"/>
      <c r="BS26" s="201"/>
      <c r="BT26" s="201"/>
      <c r="BU26" s="201"/>
      <c r="BV26" s="201"/>
      <c r="BW26" s="201"/>
      <c r="BX26" s="201"/>
      <c r="BY26" s="201"/>
      <c r="BZ26" s="201"/>
      <c r="CA26" s="201"/>
      <c r="CB26" s="201"/>
      <c r="CC26" s="201"/>
      <c r="CD26" s="201"/>
      <c r="CE26" s="201"/>
      <c r="CF26" s="201"/>
      <c r="CG26" s="201"/>
      <c r="CH26" s="201"/>
    </row>
    <row r="27" spans="1:86" ht="12.75" customHeight="1" x14ac:dyDescent="0.2">
      <c r="B27" s="424"/>
      <c r="C27" s="424"/>
      <c r="D27" s="424"/>
      <c r="E27" s="424"/>
      <c r="F27" s="424"/>
      <c r="G27" s="424"/>
      <c r="H27" s="425"/>
      <c r="V27" s="201"/>
      <c r="W27" s="201"/>
      <c r="X27" s="201"/>
      <c r="Y27" s="201"/>
      <c r="Z27" s="201"/>
      <c r="AA27" s="201"/>
      <c r="AB27" s="201"/>
      <c r="AC27" s="201"/>
      <c r="AD27" s="201"/>
      <c r="AE27" s="201"/>
      <c r="AF27" s="201"/>
      <c r="AG27" s="201"/>
      <c r="AH27" s="201"/>
      <c r="AI27" s="201"/>
      <c r="AJ27" s="201"/>
      <c r="AK27" s="201"/>
      <c r="AL27" s="201"/>
      <c r="AM27" s="201"/>
      <c r="AN27" s="201"/>
      <c r="AO27" s="201"/>
      <c r="AP27" s="201"/>
      <c r="AQ27" s="201"/>
      <c r="AR27" s="201"/>
      <c r="AS27" s="201"/>
      <c r="AT27" s="201"/>
      <c r="AU27" s="201"/>
      <c r="AV27" s="201"/>
      <c r="AW27" s="201"/>
      <c r="AX27" s="201"/>
      <c r="AY27" s="201"/>
      <c r="AZ27" s="201"/>
      <c r="BA27" s="201"/>
      <c r="BB27" s="201"/>
      <c r="BC27" s="201"/>
      <c r="BD27" s="201"/>
      <c r="BE27" s="201"/>
      <c r="BF27" s="201"/>
      <c r="BG27" s="201"/>
      <c r="BH27" s="201"/>
      <c r="BI27" s="201"/>
      <c r="BJ27" s="201"/>
      <c r="BK27" s="201"/>
      <c r="BL27" s="201"/>
      <c r="BM27" s="201"/>
      <c r="BN27" s="201"/>
      <c r="BO27" s="201"/>
      <c r="BP27" s="201"/>
      <c r="BQ27" s="201"/>
      <c r="BR27" s="201"/>
      <c r="BS27" s="201"/>
      <c r="BT27" s="201"/>
      <c r="BU27" s="201"/>
      <c r="BV27" s="201"/>
      <c r="BW27" s="201"/>
      <c r="BX27" s="201"/>
      <c r="BY27" s="201"/>
      <c r="BZ27" s="201"/>
      <c r="CA27" s="201"/>
      <c r="CB27" s="201"/>
      <c r="CC27" s="201"/>
      <c r="CD27" s="201"/>
      <c r="CE27" s="201"/>
      <c r="CF27" s="201"/>
      <c r="CG27" s="201"/>
      <c r="CH27" s="201"/>
    </row>
    <row r="28" spans="1:86" ht="12.75" customHeight="1" x14ac:dyDescent="0.2">
      <c r="B28"/>
      <c r="C28"/>
      <c r="D28"/>
      <c r="E28"/>
      <c r="F28"/>
      <c r="G28"/>
      <c r="H28"/>
      <c r="V28" s="201"/>
      <c r="W28" s="201"/>
      <c r="X28" s="201"/>
      <c r="Y28" s="201"/>
      <c r="Z28" s="201"/>
      <c r="AA28" s="201"/>
      <c r="AB28" s="201"/>
      <c r="AC28" s="201"/>
      <c r="AD28" s="201"/>
      <c r="AE28" s="201"/>
      <c r="AF28" s="201"/>
      <c r="AG28" s="201"/>
      <c r="AH28" s="201"/>
      <c r="AI28" s="201"/>
      <c r="AJ28" s="201"/>
      <c r="AK28" s="201"/>
      <c r="AL28" s="201"/>
      <c r="AM28" s="201"/>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1"/>
      <c r="BR28" s="201"/>
      <c r="BS28" s="201"/>
      <c r="BT28" s="201"/>
      <c r="BU28" s="201"/>
      <c r="BV28" s="201"/>
      <c r="BW28" s="201"/>
      <c r="BX28" s="201"/>
      <c r="BY28" s="201"/>
      <c r="BZ28" s="201"/>
      <c r="CA28" s="201"/>
      <c r="CB28" s="201"/>
      <c r="CC28" s="201"/>
      <c r="CD28" s="201"/>
      <c r="CE28" s="201"/>
      <c r="CF28" s="201"/>
      <c r="CG28" s="201"/>
      <c r="CH28" s="201"/>
    </row>
    <row r="29" spans="1:86" s="207" customFormat="1" ht="13.5" customHeight="1" thickBot="1" x14ac:dyDescent="0.25">
      <c r="A29" s="209"/>
      <c r="B29" s="362" t="s">
        <v>175</v>
      </c>
      <c r="C29" s="362"/>
      <c r="D29" s="362"/>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8"/>
      <c r="AK29" s="208"/>
      <c r="AL29" s="208"/>
      <c r="AM29" s="208"/>
      <c r="AN29" s="208"/>
      <c r="AO29" s="208"/>
      <c r="AP29" s="208"/>
      <c r="AQ29" s="208"/>
      <c r="AR29" s="208"/>
      <c r="AS29" s="208"/>
      <c r="AT29" s="208"/>
      <c r="AU29" s="208"/>
      <c r="AV29" s="208"/>
      <c r="AW29" s="208"/>
      <c r="AX29" s="208"/>
      <c r="AY29" s="208"/>
      <c r="AZ29" s="208"/>
      <c r="BA29" s="208"/>
      <c r="BB29" s="208"/>
      <c r="BC29" s="208"/>
      <c r="BD29" s="208"/>
      <c r="BE29" s="208"/>
      <c r="BF29" s="208"/>
      <c r="BG29" s="208"/>
      <c r="BH29" s="208"/>
      <c r="BI29" s="208"/>
      <c r="BJ29" s="208"/>
      <c r="BK29" s="208"/>
      <c r="BL29" s="208"/>
      <c r="BM29" s="208"/>
      <c r="BN29" s="208"/>
      <c r="BO29" s="208"/>
      <c r="BP29" s="208"/>
      <c r="BQ29" s="208"/>
      <c r="BR29" s="208"/>
      <c r="BS29" s="208"/>
      <c r="BT29" s="208"/>
      <c r="BU29" s="208"/>
      <c r="BV29" s="208"/>
      <c r="BW29" s="208"/>
      <c r="BX29" s="208"/>
      <c r="BY29" s="208"/>
      <c r="BZ29" s="208"/>
      <c r="CA29" s="208"/>
      <c r="CB29" s="208"/>
      <c r="CC29" s="208"/>
      <c r="CD29" s="208"/>
      <c r="CE29" s="208"/>
      <c r="CF29" s="208"/>
      <c r="CG29" s="208"/>
      <c r="CH29" s="208"/>
    </row>
    <row r="30" spans="1:86" ht="13.5" thickBot="1" x14ac:dyDescent="0.25">
      <c r="B30" s="210" t="s">
        <v>188</v>
      </c>
      <c r="C30" s="211" t="s">
        <v>165</v>
      </c>
      <c r="D30" s="212" t="s">
        <v>165</v>
      </c>
      <c r="E30" s="211" t="s">
        <v>158</v>
      </c>
      <c r="F30" s="213" t="s">
        <v>158</v>
      </c>
      <c r="G30" s="365" t="s">
        <v>178</v>
      </c>
      <c r="H30" s="400" t="s">
        <v>179</v>
      </c>
      <c r="I30" s="401" t="s">
        <v>179</v>
      </c>
      <c r="J30" s="402" t="s">
        <v>221</v>
      </c>
      <c r="K30" s="381" t="s">
        <v>222</v>
      </c>
      <c r="L30" s="382" t="s">
        <v>222</v>
      </c>
      <c r="V30" s="201"/>
      <c r="W30" s="201"/>
      <c r="X30" s="201"/>
      <c r="Y30" s="201"/>
      <c r="Z30" s="201"/>
      <c r="AA30" s="201"/>
      <c r="AB30" s="201"/>
      <c r="AC30" s="201"/>
      <c r="AD30" s="201"/>
      <c r="AE30" s="201"/>
      <c r="AF30" s="201"/>
      <c r="AG30" s="201"/>
      <c r="AH30" s="201"/>
      <c r="AI30" s="201"/>
      <c r="AJ30" s="201"/>
      <c r="AK30" s="201"/>
      <c r="AL30" s="201"/>
      <c r="AM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c r="BI30" s="201"/>
      <c r="BJ30" s="201"/>
      <c r="BK30" s="201"/>
      <c r="BL30" s="201"/>
      <c r="BM30" s="201"/>
      <c r="BN30" s="201"/>
      <c r="BO30" s="201"/>
      <c r="BP30" s="201"/>
      <c r="BQ30" s="201"/>
      <c r="BR30" s="201"/>
      <c r="BS30" s="201"/>
      <c r="BT30" s="201"/>
      <c r="BU30" s="201"/>
      <c r="BV30" s="201"/>
      <c r="BW30" s="201"/>
      <c r="BX30" s="201"/>
      <c r="BY30" s="201"/>
      <c r="BZ30" s="201"/>
      <c r="CA30" s="201"/>
      <c r="CB30" s="201"/>
      <c r="CC30" s="201"/>
      <c r="CD30" s="201"/>
      <c r="CE30" s="201"/>
      <c r="CF30" s="201"/>
      <c r="CG30" s="201"/>
      <c r="CH30" s="201"/>
    </row>
    <row r="31" spans="1:86" ht="25.5" customHeight="1" x14ac:dyDescent="0.2">
      <c r="B31" s="214" t="s">
        <v>32</v>
      </c>
      <c r="C31" s="215" t="s">
        <v>122</v>
      </c>
      <c r="D31" s="216" t="s">
        <v>123</v>
      </c>
      <c r="E31" s="217" t="s">
        <v>122</v>
      </c>
      <c r="F31" s="218" t="s">
        <v>123</v>
      </c>
      <c r="G31" s="426" t="s">
        <v>189</v>
      </c>
      <c r="H31" s="217" t="s">
        <v>122</v>
      </c>
      <c r="I31" s="218" t="s">
        <v>123</v>
      </c>
      <c r="J31" s="442" t="s">
        <v>223</v>
      </c>
      <c r="K31" s="219" t="s">
        <v>122</v>
      </c>
      <c r="L31" s="220" t="s">
        <v>123</v>
      </c>
      <c r="M31" s="334"/>
      <c r="N31" s="334"/>
      <c r="O31" s="334"/>
      <c r="P31" s="334"/>
      <c r="Q31" s="334"/>
      <c r="R31" s="334"/>
      <c r="S31" s="335"/>
      <c r="V31" s="201"/>
      <c r="W31" s="201"/>
      <c r="X31" s="201"/>
      <c r="Y31" s="201"/>
      <c r="Z31" s="201"/>
      <c r="AA31" s="201"/>
      <c r="AB31" s="201"/>
      <c r="AC31" s="201"/>
      <c r="AD31" s="201"/>
      <c r="AE31" s="201"/>
      <c r="AF31" s="201"/>
      <c r="AG31" s="201"/>
      <c r="AH31" s="201"/>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c r="BI31" s="201"/>
      <c r="BJ31" s="201"/>
      <c r="BK31" s="201"/>
      <c r="BL31" s="201"/>
      <c r="BM31" s="201"/>
      <c r="BN31" s="201"/>
      <c r="BO31" s="201"/>
      <c r="BP31" s="201"/>
      <c r="BQ31" s="201"/>
      <c r="BR31" s="201"/>
      <c r="BS31" s="201"/>
      <c r="BT31" s="201"/>
      <c r="BU31" s="201"/>
      <c r="BV31" s="201"/>
      <c r="BW31" s="201"/>
      <c r="BX31" s="201"/>
      <c r="BY31" s="201"/>
      <c r="BZ31" s="201"/>
      <c r="CA31" s="201"/>
      <c r="CB31" s="201"/>
      <c r="CC31" s="201"/>
      <c r="CD31" s="201"/>
      <c r="CE31" s="201"/>
      <c r="CF31" s="201"/>
      <c r="CG31" s="201"/>
      <c r="CH31" s="201"/>
    </row>
    <row r="32" spans="1:86" ht="25.5" customHeight="1" x14ac:dyDescent="0.2">
      <c r="B32" s="353"/>
      <c r="C32" s="353"/>
      <c r="D32" s="354"/>
      <c r="E32" s="353"/>
      <c r="F32" s="354"/>
      <c r="G32" s="427"/>
      <c r="H32" s="403"/>
      <c r="I32" s="404"/>
      <c r="J32" s="443"/>
      <c r="K32" s="383" t="s">
        <v>181</v>
      </c>
      <c r="L32" s="354"/>
      <c r="M32" s="334"/>
      <c r="N32" s="334"/>
      <c r="O32" s="334"/>
      <c r="P32" s="334"/>
      <c r="Q32" s="334"/>
      <c r="R32" s="334"/>
      <c r="S32" s="335"/>
      <c r="V32" s="201"/>
      <c r="W32" s="201"/>
      <c r="X32" s="201"/>
      <c r="Y32" s="201"/>
      <c r="Z32" s="201"/>
      <c r="AA32" s="201"/>
      <c r="AB32" s="201"/>
      <c r="AC32" s="201"/>
      <c r="AD32" s="201"/>
      <c r="AE32" s="201"/>
      <c r="AF32" s="201"/>
      <c r="AG32" s="201"/>
      <c r="AH32" s="201"/>
      <c r="AI32" s="201"/>
      <c r="AJ32" s="201"/>
      <c r="AK32" s="201"/>
      <c r="AL32" s="201"/>
      <c r="AM32" s="201"/>
      <c r="AN32" s="201"/>
      <c r="AO32" s="201"/>
      <c r="AP32" s="201"/>
      <c r="AQ32" s="201"/>
      <c r="AR32" s="201"/>
      <c r="AS32" s="201"/>
      <c r="AT32" s="201"/>
      <c r="AU32" s="201"/>
      <c r="AV32" s="201"/>
      <c r="AW32" s="201"/>
      <c r="AX32" s="201"/>
      <c r="AY32" s="201"/>
      <c r="AZ32" s="201"/>
      <c r="BA32" s="201"/>
      <c r="BB32" s="201"/>
      <c r="BC32" s="201"/>
      <c r="BD32" s="201"/>
      <c r="BE32" s="201"/>
      <c r="BF32" s="201"/>
      <c r="BG32" s="201"/>
      <c r="BH32" s="201"/>
      <c r="BI32" s="201"/>
      <c r="BJ32" s="201"/>
      <c r="BK32" s="201"/>
      <c r="BL32" s="201"/>
      <c r="BM32" s="201"/>
      <c r="BN32" s="201"/>
      <c r="BO32" s="201"/>
      <c r="BP32" s="201"/>
      <c r="BQ32" s="201"/>
      <c r="BR32" s="201"/>
      <c r="BS32" s="201"/>
      <c r="BT32" s="201"/>
      <c r="BU32" s="201"/>
      <c r="BV32" s="201"/>
      <c r="BW32" s="201"/>
      <c r="BX32" s="201"/>
      <c r="BY32" s="201"/>
      <c r="BZ32" s="201"/>
      <c r="CA32" s="201"/>
      <c r="CB32" s="201"/>
      <c r="CC32" s="201"/>
      <c r="CD32" s="201"/>
      <c r="CE32" s="201"/>
      <c r="CF32" s="201"/>
      <c r="CG32" s="201"/>
      <c r="CH32" s="201"/>
    </row>
    <row r="33" spans="1:86" ht="24.75" customHeight="1" x14ac:dyDescent="0.2">
      <c r="B33" s="221"/>
      <c r="C33" s="222" t="s">
        <v>166</v>
      </c>
      <c r="D33" s="223"/>
      <c r="E33" s="222" t="s">
        <v>167</v>
      </c>
      <c r="F33" s="223"/>
      <c r="G33" s="427"/>
      <c r="H33" s="405" t="s">
        <v>168</v>
      </c>
      <c r="I33" s="406"/>
      <c r="J33" s="443"/>
      <c r="K33" s="227" t="s">
        <v>124</v>
      </c>
      <c r="L33" s="228">
        <v>38500</v>
      </c>
      <c r="M33" s="334"/>
      <c r="N33" s="333"/>
      <c r="O33" s="333"/>
      <c r="P33" s="333"/>
      <c r="Q33" s="333"/>
      <c r="R33" s="333"/>
      <c r="S33" s="333"/>
      <c r="V33" s="201"/>
      <c r="W33" s="201"/>
      <c r="X33" s="201"/>
      <c r="Y33" s="201"/>
      <c r="Z33" s="201"/>
      <c r="AA33" s="201"/>
      <c r="AB33" s="201"/>
      <c r="AC33" s="201"/>
      <c r="AD33" s="201"/>
      <c r="AE33" s="201"/>
      <c r="AF33" s="201"/>
      <c r="AG33" s="201"/>
      <c r="AH33" s="201"/>
      <c r="AI33" s="201"/>
      <c r="AJ33" s="201"/>
      <c r="AK33" s="201"/>
      <c r="AL33" s="201"/>
      <c r="AM33" s="201"/>
      <c r="AN33" s="201"/>
      <c r="AO33" s="201"/>
      <c r="AP33" s="201"/>
      <c r="AQ33" s="201"/>
      <c r="AR33" s="201"/>
      <c r="AS33" s="201"/>
      <c r="AT33" s="201"/>
      <c r="AU33" s="201"/>
      <c r="AV33" s="201"/>
      <c r="AW33" s="201"/>
      <c r="AX33" s="201"/>
      <c r="AY33" s="201"/>
      <c r="AZ33" s="201"/>
      <c r="BA33" s="201"/>
      <c r="BB33" s="201"/>
      <c r="BC33" s="201"/>
      <c r="BD33" s="201"/>
      <c r="BE33" s="201"/>
      <c r="BF33" s="201"/>
      <c r="BG33" s="201"/>
      <c r="BH33" s="201"/>
      <c r="BI33" s="201"/>
      <c r="BJ33" s="201"/>
      <c r="BK33" s="201"/>
      <c r="BL33" s="201"/>
      <c r="BM33" s="201"/>
      <c r="BN33" s="201"/>
      <c r="BO33" s="201"/>
      <c r="BP33" s="201"/>
      <c r="BQ33" s="201"/>
      <c r="BR33" s="201"/>
      <c r="BS33" s="201"/>
      <c r="BT33" s="201"/>
      <c r="BU33" s="201"/>
      <c r="BV33" s="201"/>
      <c r="BW33" s="201"/>
      <c r="BX33" s="201"/>
      <c r="BY33" s="201"/>
      <c r="BZ33" s="201"/>
      <c r="CA33" s="201"/>
      <c r="CB33" s="201"/>
      <c r="CC33" s="201"/>
      <c r="CD33" s="201"/>
      <c r="CE33" s="201"/>
      <c r="CF33" s="201"/>
      <c r="CG33" s="201"/>
      <c r="CH33" s="201"/>
    </row>
    <row r="34" spans="1:86" ht="12.75" customHeight="1" x14ac:dyDescent="0.2">
      <c r="B34" s="224"/>
      <c r="C34" s="225"/>
      <c r="D34" s="226"/>
      <c r="E34" s="225"/>
      <c r="F34" s="226"/>
      <c r="G34" s="427"/>
      <c r="H34" s="363" t="s">
        <v>124</v>
      </c>
      <c r="I34" s="364">
        <v>35800</v>
      </c>
      <c r="J34" s="443"/>
      <c r="K34" s="227" t="s">
        <v>182</v>
      </c>
      <c r="L34" s="228">
        <v>39000</v>
      </c>
      <c r="M34" s="334"/>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c r="BI34" s="201"/>
      <c r="BJ34" s="201"/>
      <c r="BK34" s="201"/>
      <c r="BL34" s="201"/>
      <c r="BM34" s="201"/>
      <c r="BN34" s="201"/>
      <c r="BO34" s="201"/>
      <c r="BP34" s="201"/>
      <c r="BQ34" s="201"/>
      <c r="BR34" s="201"/>
      <c r="BS34" s="201"/>
      <c r="BT34" s="201"/>
      <c r="BU34" s="201"/>
      <c r="BV34" s="201"/>
      <c r="BW34" s="201"/>
      <c r="BX34" s="201"/>
      <c r="BY34" s="201"/>
      <c r="BZ34" s="201"/>
      <c r="CA34" s="201"/>
      <c r="CB34" s="201"/>
      <c r="CC34" s="201"/>
      <c r="CD34" s="201"/>
      <c r="CE34" s="201"/>
      <c r="CF34" s="201"/>
      <c r="CG34" s="201"/>
      <c r="CH34" s="201"/>
    </row>
    <row r="35" spans="1:86" ht="12.75" customHeight="1" thickBot="1" x14ac:dyDescent="0.25">
      <c r="B35" s="224"/>
      <c r="C35" s="225"/>
      <c r="D35" s="226"/>
      <c r="E35" s="227" t="s">
        <v>124</v>
      </c>
      <c r="F35" s="228">
        <v>34600</v>
      </c>
      <c r="G35" s="427"/>
      <c r="H35" s="227" t="s">
        <v>182</v>
      </c>
      <c r="I35" s="230">
        <v>36750</v>
      </c>
      <c r="J35" s="443"/>
      <c r="K35" s="363" t="s">
        <v>183</v>
      </c>
      <c r="L35" s="385">
        <v>39500</v>
      </c>
      <c r="M35" s="334"/>
      <c r="V35" s="201"/>
      <c r="W35" s="201"/>
      <c r="X35" s="201"/>
      <c r="Y35" s="201"/>
      <c r="Z35" s="201"/>
      <c r="AA35" s="201"/>
      <c r="AB35" s="201"/>
      <c r="AC35" s="201"/>
      <c r="AD35" s="201"/>
      <c r="AE35" s="201"/>
      <c r="AF35" s="201"/>
      <c r="AG35" s="201"/>
      <c r="AH35" s="201"/>
      <c r="AI35" s="201"/>
      <c r="AJ35" s="201"/>
      <c r="AK35" s="201"/>
      <c r="AL35" s="201"/>
      <c r="AM35" s="201"/>
      <c r="AN35" s="201"/>
      <c r="AO35" s="201"/>
      <c r="AP35" s="201"/>
      <c r="AQ35" s="201"/>
      <c r="AR35" s="201"/>
      <c r="AS35" s="201"/>
      <c r="AT35" s="201"/>
      <c r="AU35" s="201"/>
      <c r="AV35" s="201"/>
      <c r="AW35" s="201"/>
      <c r="AX35" s="201"/>
      <c r="AY35" s="201"/>
      <c r="AZ35" s="201"/>
      <c r="BA35" s="201"/>
      <c r="BB35" s="201"/>
      <c r="BC35" s="201"/>
      <c r="BD35" s="201"/>
      <c r="BE35" s="201"/>
      <c r="BF35" s="201"/>
      <c r="BG35" s="201"/>
      <c r="BH35" s="201"/>
      <c r="BI35" s="201"/>
      <c r="BJ35" s="201"/>
      <c r="BK35" s="201"/>
      <c r="BL35" s="201"/>
      <c r="BM35" s="201"/>
      <c r="BN35" s="201"/>
      <c r="BO35" s="201"/>
      <c r="BP35" s="201"/>
      <c r="BQ35" s="201"/>
      <c r="BR35" s="201"/>
      <c r="BS35" s="201"/>
      <c r="BT35" s="201"/>
      <c r="BU35" s="201"/>
      <c r="BV35" s="201"/>
      <c r="BW35" s="201"/>
      <c r="BX35" s="201"/>
      <c r="BY35" s="201"/>
      <c r="BZ35" s="201"/>
      <c r="CA35" s="201"/>
      <c r="CB35" s="201"/>
      <c r="CC35" s="201"/>
      <c r="CD35" s="201"/>
      <c r="CE35" s="201"/>
      <c r="CF35" s="201"/>
      <c r="CG35" s="201"/>
      <c r="CH35" s="201"/>
    </row>
    <row r="36" spans="1:86" s="235" customFormat="1" ht="67.5" customHeight="1" thickBot="1" x14ac:dyDescent="0.25">
      <c r="A36" s="199"/>
      <c r="B36" s="231" t="s">
        <v>169</v>
      </c>
      <c r="C36" s="232" t="s">
        <v>124</v>
      </c>
      <c r="D36" s="233">
        <v>33400</v>
      </c>
      <c r="E36" s="229" t="s">
        <v>94</v>
      </c>
      <c r="F36" s="230">
        <v>35500</v>
      </c>
      <c r="G36" s="429"/>
      <c r="H36" s="227" t="s">
        <v>183</v>
      </c>
      <c r="I36" s="228">
        <v>37706</v>
      </c>
      <c r="J36" s="407" t="s">
        <v>184</v>
      </c>
      <c r="K36" s="227" t="s">
        <v>98</v>
      </c>
      <c r="L36" s="228">
        <v>42500</v>
      </c>
      <c r="M36" s="334"/>
      <c r="N36" s="199"/>
      <c r="O36" s="199"/>
      <c r="P36" s="199"/>
      <c r="Q36" s="199"/>
      <c r="R36" s="199"/>
      <c r="S36" s="199"/>
      <c r="T36" s="199"/>
      <c r="U36" s="199"/>
    </row>
    <row r="37" spans="1:86" s="242" customFormat="1" ht="12.75" customHeight="1" x14ac:dyDescent="0.2">
      <c r="A37" s="199"/>
      <c r="B37" s="236" t="s">
        <v>170</v>
      </c>
      <c r="C37" s="387" t="s">
        <v>94</v>
      </c>
      <c r="D37" s="237">
        <v>34250</v>
      </c>
      <c r="E37" s="238" t="s">
        <v>95</v>
      </c>
      <c r="F37" s="239">
        <v>36411</v>
      </c>
      <c r="G37" s="450" t="s">
        <v>191</v>
      </c>
      <c r="H37" s="238" t="s">
        <v>98</v>
      </c>
      <c r="I37" s="239">
        <v>40750</v>
      </c>
      <c r="J37" s="444" t="s">
        <v>229</v>
      </c>
      <c r="K37" s="446" t="s">
        <v>99</v>
      </c>
      <c r="L37" s="448">
        <v>44375</v>
      </c>
      <c r="M37" s="334"/>
      <c r="N37" s="199"/>
      <c r="O37" s="199"/>
      <c r="P37" s="199"/>
      <c r="Q37" s="199"/>
      <c r="R37" s="199"/>
      <c r="S37" s="199"/>
      <c r="T37" s="199"/>
      <c r="U37" s="199"/>
    </row>
    <row r="38" spans="1:86" s="249" customFormat="1" ht="12.75" customHeight="1" x14ac:dyDescent="0.2">
      <c r="A38" s="199"/>
      <c r="B38" s="243">
        <v>1.3929</v>
      </c>
      <c r="C38" s="389" t="s">
        <v>95</v>
      </c>
      <c r="D38" s="244">
        <v>35117</v>
      </c>
      <c r="E38" s="245" t="s">
        <v>98</v>
      </c>
      <c r="F38" s="246">
        <v>38999</v>
      </c>
      <c r="G38" s="467"/>
      <c r="H38" s="245" t="s">
        <v>99</v>
      </c>
      <c r="I38" s="246">
        <v>42503</v>
      </c>
      <c r="J38" s="443"/>
      <c r="K38" s="447"/>
      <c r="L38" s="449"/>
      <c r="M38" s="334"/>
      <c r="N38" s="199"/>
      <c r="O38" s="199"/>
      <c r="P38" s="199"/>
      <c r="Q38" s="199"/>
      <c r="R38" s="199"/>
      <c r="S38" s="199"/>
      <c r="T38" s="199"/>
      <c r="U38" s="199"/>
    </row>
    <row r="39" spans="1:86" s="256" customFormat="1" ht="12.75" customHeight="1" x14ac:dyDescent="0.2">
      <c r="A39" s="199"/>
      <c r="B39" s="250">
        <v>1.4451000000000001</v>
      </c>
      <c r="C39" s="390" t="s">
        <v>98</v>
      </c>
      <c r="D39" s="251">
        <v>37249</v>
      </c>
      <c r="E39" s="252" t="s">
        <v>99</v>
      </c>
      <c r="F39" s="253">
        <v>40630</v>
      </c>
      <c r="G39" s="467"/>
      <c r="H39" s="252" t="s">
        <v>100</v>
      </c>
      <c r="I39" s="253">
        <v>42765</v>
      </c>
      <c r="J39" s="443"/>
      <c r="K39" s="453" t="s">
        <v>100</v>
      </c>
      <c r="L39" s="455">
        <v>46250</v>
      </c>
      <c r="M39" s="334"/>
      <c r="N39" s="199"/>
      <c r="O39" s="199"/>
      <c r="P39" s="199"/>
      <c r="Q39" s="199"/>
      <c r="R39" s="199"/>
      <c r="S39" s="199"/>
      <c r="T39" s="199"/>
      <c r="U39" s="199"/>
    </row>
    <row r="40" spans="1:86" s="263" customFormat="1" ht="12.75" customHeight="1" x14ac:dyDescent="0.2">
      <c r="A40" s="199"/>
      <c r="B40" s="257">
        <v>1.4993000000000001</v>
      </c>
      <c r="C40" s="391" t="s">
        <v>99</v>
      </c>
      <c r="D40" s="258">
        <v>38758</v>
      </c>
      <c r="E40" s="259" t="s">
        <v>100</v>
      </c>
      <c r="F40" s="260">
        <v>41155</v>
      </c>
      <c r="G40" s="467"/>
      <c r="H40" s="259" t="s">
        <v>101</v>
      </c>
      <c r="I40" s="260">
        <v>44538</v>
      </c>
      <c r="J40" s="443"/>
      <c r="K40" s="454"/>
      <c r="L40" s="456"/>
      <c r="M40" s="334"/>
      <c r="N40" s="199"/>
      <c r="O40" s="199"/>
      <c r="P40" s="199"/>
      <c r="Q40" s="199"/>
      <c r="R40" s="199"/>
      <c r="S40" s="199"/>
      <c r="T40" s="199"/>
      <c r="U40" s="199"/>
    </row>
    <row r="41" spans="1:86" s="270" customFormat="1" ht="12.75" customHeight="1" x14ac:dyDescent="0.2">
      <c r="A41" s="199"/>
      <c r="B41" s="264">
        <v>1.5555000000000001</v>
      </c>
      <c r="C41" s="392" t="s">
        <v>100</v>
      </c>
      <c r="D41" s="265">
        <v>39546</v>
      </c>
      <c r="E41" s="266" t="s">
        <v>101</v>
      </c>
      <c r="F41" s="267">
        <v>42825</v>
      </c>
      <c r="G41" s="467"/>
      <c r="H41" s="266" t="s">
        <v>102</v>
      </c>
      <c r="I41" s="267">
        <v>44820</v>
      </c>
      <c r="J41" s="443"/>
      <c r="K41" s="457" t="s">
        <v>101</v>
      </c>
      <c r="L41" s="459">
        <v>48125</v>
      </c>
      <c r="M41" s="334"/>
      <c r="N41" s="199"/>
      <c r="O41" s="199"/>
      <c r="P41" s="199"/>
      <c r="Q41" s="199"/>
      <c r="R41" s="199"/>
      <c r="S41" s="199"/>
      <c r="T41" s="199"/>
      <c r="U41" s="199"/>
    </row>
    <row r="42" spans="1:86" ht="12.75" customHeight="1" x14ac:dyDescent="0.2">
      <c r="B42" s="271">
        <v>1.6137999999999999</v>
      </c>
      <c r="C42" s="393" t="s">
        <v>101</v>
      </c>
      <c r="D42" s="272">
        <v>41113</v>
      </c>
      <c r="E42" s="273" t="s">
        <v>102</v>
      </c>
      <c r="F42" s="274">
        <v>43391</v>
      </c>
      <c r="G42" s="467"/>
      <c r="H42" s="273" t="s">
        <v>103</v>
      </c>
      <c r="I42" s="274">
        <v>46614</v>
      </c>
      <c r="J42" s="443"/>
      <c r="K42" s="458"/>
      <c r="L42" s="460"/>
      <c r="M42" s="334"/>
      <c r="V42" s="201"/>
      <c r="W42" s="201"/>
      <c r="X42" s="201"/>
      <c r="Y42" s="201"/>
      <c r="Z42" s="201"/>
      <c r="AA42" s="201"/>
      <c r="AB42" s="201"/>
      <c r="AC42" s="201"/>
      <c r="AD42" s="201"/>
      <c r="AE42" s="201"/>
      <c r="AF42" s="201"/>
      <c r="AG42" s="201"/>
      <c r="AH42" s="201"/>
      <c r="AI42" s="201"/>
      <c r="AJ42" s="201"/>
      <c r="AK42" s="201"/>
      <c r="AL42" s="201"/>
      <c r="AM42" s="201"/>
      <c r="AN42" s="201"/>
      <c r="AO42" s="201"/>
      <c r="AP42" s="201"/>
      <c r="AQ42" s="201"/>
      <c r="AR42" s="201"/>
      <c r="AS42" s="201"/>
      <c r="AT42" s="201"/>
      <c r="AU42" s="201"/>
      <c r="AV42" s="201"/>
      <c r="AW42" s="201"/>
      <c r="AX42" s="201"/>
      <c r="AY42" s="201"/>
      <c r="AZ42" s="201"/>
      <c r="BA42" s="201"/>
      <c r="BB42" s="201"/>
      <c r="BC42" s="201"/>
      <c r="BD42" s="201"/>
      <c r="BE42" s="201"/>
      <c r="BF42" s="201"/>
      <c r="BG42" s="201"/>
      <c r="BH42" s="201"/>
      <c r="BI42" s="201"/>
      <c r="BJ42" s="201"/>
      <c r="BK42" s="201"/>
      <c r="BL42" s="201"/>
      <c r="BM42" s="201"/>
      <c r="BN42" s="201"/>
      <c r="BO42" s="201"/>
      <c r="BP42" s="201"/>
      <c r="BQ42" s="201"/>
      <c r="BR42" s="201"/>
      <c r="BS42" s="201"/>
      <c r="BT42" s="201"/>
      <c r="BU42" s="201"/>
      <c r="BV42" s="201"/>
      <c r="BW42" s="201"/>
      <c r="BX42" s="201"/>
      <c r="BY42" s="201"/>
      <c r="BZ42" s="201"/>
      <c r="CA42" s="201"/>
      <c r="CB42" s="201"/>
      <c r="CC42" s="201"/>
      <c r="CD42" s="201"/>
      <c r="CE42" s="201"/>
      <c r="CF42" s="201"/>
      <c r="CG42" s="201"/>
      <c r="CH42" s="201"/>
    </row>
    <row r="43" spans="1:86" s="283" customFormat="1" ht="12.75" customHeight="1" x14ac:dyDescent="0.2">
      <c r="A43" s="199"/>
      <c r="B43" s="277">
        <v>1.6742999999999999</v>
      </c>
      <c r="C43" s="394" t="s">
        <v>102</v>
      </c>
      <c r="D43" s="278">
        <v>41961</v>
      </c>
      <c r="E43" s="279" t="s">
        <v>103</v>
      </c>
      <c r="F43" s="280">
        <v>45102</v>
      </c>
      <c r="G43" s="467"/>
      <c r="H43" s="279" t="s">
        <v>104</v>
      </c>
      <c r="I43" s="280">
        <v>46918</v>
      </c>
      <c r="J43" s="443"/>
      <c r="K43" s="461" t="s">
        <v>102</v>
      </c>
      <c r="L43" s="464">
        <v>50000</v>
      </c>
      <c r="M43" s="334"/>
      <c r="N43" s="199"/>
      <c r="O43" s="199"/>
      <c r="P43" s="199"/>
      <c r="Q43" s="199"/>
      <c r="R43" s="199"/>
      <c r="S43" s="199"/>
      <c r="T43" s="199"/>
      <c r="U43" s="199"/>
    </row>
    <row r="44" spans="1:86" s="249" customFormat="1" ht="12.75" customHeight="1" x14ac:dyDescent="0.2">
      <c r="A44" s="199"/>
      <c r="B44" s="284">
        <v>1.7371000000000001</v>
      </c>
      <c r="C44" s="395" t="s">
        <v>103</v>
      </c>
      <c r="D44" s="285">
        <v>43591</v>
      </c>
      <c r="E44" s="286" t="s">
        <v>104</v>
      </c>
      <c r="F44" s="287">
        <v>45711</v>
      </c>
      <c r="G44" s="467"/>
      <c r="H44" s="286" t="s">
        <v>105</v>
      </c>
      <c r="I44" s="287">
        <v>48734</v>
      </c>
      <c r="J44" s="443"/>
      <c r="K44" s="462"/>
      <c r="L44" s="465"/>
      <c r="M44" s="334"/>
      <c r="N44" s="199"/>
      <c r="O44" s="199"/>
      <c r="P44" s="199"/>
      <c r="Q44" s="199"/>
      <c r="R44" s="199"/>
      <c r="S44" s="199"/>
      <c r="T44" s="199"/>
      <c r="U44" s="199"/>
    </row>
    <row r="45" spans="1:86" s="291" customFormat="1" ht="17.45" customHeight="1" thickBot="1" x14ac:dyDescent="0.25">
      <c r="A45" s="199"/>
      <c r="B45" s="250">
        <v>1.8022</v>
      </c>
      <c r="C45" s="390" t="s">
        <v>104</v>
      </c>
      <c r="D45" s="290">
        <v>44503</v>
      </c>
      <c r="E45" s="252" t="s">
        <v>105</v>
      </c>
      <c r="F45" s="253">
        <v>47467</v>
      </c>
      <c r="G45" s="468"/>
      <c r="H45" s="252" t="s">
        <v>106</v>
      </c>
      <c r="I45" s="253">
        <v>49061</v>
      </c>
      <c r="J45" s="443"/>
      <c r="K45" s="462"/>
      <c r="L45" s="465"/>
      <c r="M45" s="334"/>
      <c r="N45" s="199"/>
      <c r="O45" s="199"/>
      <c r="P45" s="199"/>
      <c r="Q45" s="199"/>
      <c r="R45" s="199"/>
      <c r="S45" s="199"/>
      <c r="T45" s="199"/>
      <c r="U45" s="199"/>
    </row>
    <row r="46" spans="1:86" s="299" customFormat="1" ht="48.75" customHeight="1" thickBot="1" x14ac:dyDescent="0.25">
      <c r="A46" s="199"/>
      <c r="B46" s="292">
        <v>1.8697999999999999</v>
      </c>
      <c r="C46" s="397" t="s">
        <v>105</v>
      </c>
      <c r="D46" s="293">
        <v>46201</v>
      </c>
      <c r="E46" s="294" t="s">
        <v>106</v>
      </c>
      <c r="F46" s="295">
        <v>48122</v>
      </c>
      <c r="G46" s="366" t="s">
        <v>225</v>
      </c>
      <c r="H46" s="367" t="s">
        <v>107</v>
      </c>
      <c r="I46" s="368">
        <v>49401</v>
      </c>
      <c r="J46" s="445"/>
      <c r="K46" s="463"/>
      <c r="L46" s="466"/>
      <c r="M46" s="298"/>
      <c r="N46" s="298"/>
      <c r="O46" s="298"/>
      <c r="P46" s="298"/>
      <c r="Q46" s="298"/>
      <c r="R46" s="298"/>
      <c r="S46" s="298"/>
      <c r="T46" s="298"/>
      <c r="U46" s="298"/>
    </row>
    <row r="47" spans="1:86" ht="29.25" customHeight="1" thickBot="1" x14ac:dyDescent="0.25">
      <c r="B47" s="300">
        <v>1.9399</v>
      </c>
      <c r="C47" s="398" t="s">
        <v>106</v>
      </c>
      <c r="D47" s="301">
        <v>47183</v>
      </c>
      <c r="E47" s="302" t="s">
        <v>107</v>
      </c>
      <c r="F47" s="303">
        <v>48802</v>
      </c>
      <c r="G47" s="304"/>
      <c r="H47" s="304"/>
      <c r="J47" s="356" t="s">
        <v>225</v>
      </c>
      <c r="K47" s="298"/>
      <c r="L47" s="298"/>
      <c r="V47" s="201"/>
      <c r="W47" s="201"/>
      <c r="X47" s="201"/>
      <c r="Y47" s="201"/>
      <c r="Z47" s="201"/>
      <c r="AA47" s="201"/>
      <c r="AB47" s="201"/>
      <c r="AC47" s="201"/>
      <c r="AD47" s="201"/>
      <c r="AE47" s="201"/>
      <c r="AF47" s="201"/>
      <c r="AG47" s="201"/>
      <c r="AH47" s="201"/>
      <c r="AI47" s="201"/>
      <c r="AJ47" s="201"/>
      <c r="AK47" s="201"/>
      <c r="AL47" s="201"/>
      <c r="AM47" s="201"/>
      <c r="AN47" s="201"/>
      <c r="AO47" s="201"/>
      <c r="AP47" s="201"/>
      <c r="AQ47" s="201"/>
      <c r="AR47" s="201"/>
      <c r="AS47" s="201"/>
      <c r="AT47" s="201"/>
      <c r="AU47" s="201"/>
      <c r="AV47" s="201"/>
      <c r="AW47" s="201"/>
      <c r="AX47" s="201"/>
      <c r="AY47" s="201"/>
      <c r="AZ47" s="201"/>
      <c r="BA47" s="201"/>
      <c r="BB47" s="201"/>
      <c r="BC47" s="201"/>
      <c r="BD47" s="201"/>
      <c r="BE47" s="201"/>
      <c r="BF47" s="201"/>
      <c r="BG47" s="201"/>
      <c r="BH47" s="201"/>
      <c r="BI47" s="201"/>
      <c r="BJ47" s="201"/>
      <c r="BK47" s="201"/>
      <c r="BL47" s="201"/>
      <c r="BM47" s="201"/>
      <c r="BN47" s="201"/>
      <c r="BO47" s="201"/>
      <c r="BP47" s="201"/>
      <c r="BQ47" s="201"/>
      <c r="BR47" s="201"/>
      <c r="BS47" s="201"/>
      <c r="BT47" s="201"/>
      <c r="BU47" s="201"/>
      <c r="BV47" s="201"/>
      <c r="BW47" s="201"/>
      <c r="BX47" s="201"/>
      <c r="BY47" s="201"/>
      <c r="BZ47" s="201"/>
      <c r="CA47" s="201"/>
      <c r="CB47" s="201"/>
      <c r="CC47" s="201"/>
      <c r="CD47" s="201"/>
      <c r="CE47" s="201"/>
      <c r="CF47" s="201"/>
      <c r="CG47" s="201"/>
      <c r="CH47" s="201"/>
    </row>
    <row r="48" spans="1:86" ht="17.45" customHeight="1" thickBot="1" x14ac:dyDescent="0.25">
      <c r="B48" s="306">
        <v>2.0125999999999999</v>
      </c>
      <c r="C48" s="399" t="s">
        <v>107</v>
      </c>
      <c r="D48" s="307">
        <v>48202</v>
      </c>
      <c r="E48" s="200"/>
      <c r="F48" s="308"/>
      <c r="G48" s="200"/>
      <c r="H48" s="304"/>
      <c r="V48" s="201"/>
      <c r="W48" s="201"/>
      <c r="X48" s="201"/>
      <c r="Y48" s="201"/>
      <c r="Z48" s="201"/>
      <c r="AA48" s="201"/>
      <c r="AB48" s="201"/>
      <c r="AC48" s="201"/>
      <c r="AD48" s="201"/>
      <c r="AE48" s="201"/>
      <c r="AF48" s="201"/>
      <c r="AG48" s="201"/>
      <c r="AH48" s="201"/>
      <c r="AI48" s="201"/>
      <c r="AJ48" s="201"/>
      <c r="AK48" s="201"/>
      <c r="AL48" s="201"/>
      <c r="AM48" s="201"/>
      <c r="AN48" s="201"/>
      <c r="AO48" s="201"/>
      <c r="AP48" s="201"/>
      <c r="AQ48" s="201"/>
      <c r="AR48" s="201"/>
      <c r="AS48" s="201"/>
      <c r="AT48" s="201"/>
      <c r="AU48" s="201"/>
      <c r="AV48" s="201"/>
      <c r="AW48" s="201"/>
      <c r="AX48" s="201"/>
      <c r="AY48" s="201"/>
      <c r="AZ48" s="201"/>
      <c r="BA48" s="201"/>
      <c r="BB48" s="201"/>
      <c r="BC48" s="201"/>
      <c r="BD48" s="201"/>
      <c r="BE48" s="201"/>
      <c r="BF48" s="201"/>
      <c r="BG48" s="201"/>
      <c r="BH48" s="201"/>
      <c r="BI48" s="201"/>
      <c r="BJ48" s="201"/>
      <c r="BK48" s="201"/>
      <c r="BL48" s="201"/>
      <c r="BM48" s="201"/>
      <c r="BN48" s="201"/>
      <c r="BO48" s="201"/>
      <c r="BP48" s="201"/>
      <c r="BQ48" s="201"/>
      <c r="BR48" s="201"/>
      <c r="BS48" s="201"/>
      <c r="BT48" s="201"/>
      <c r="BU48" s="201"/>
      <c r="BV48" s="201"/>
      <c r="BW48" s="201"/>
      <c r="BX48" s="201"/>
      <c r="BY48" s="201"/>
      <c r="BZ48" s="201"/>
      <c r="CA48" s="201"/>
      <c r="CB48" s="201"/>
      <c r="CC48" s="201"/>
      <c r="CD48" s="201"/>
      <c r="CE48" s="201"/>
      <c r="CF48" s="201"/>
      <c r="CG48" s="201"/>
      <c r="CH48" s="201"/>
    </row>
    <row r="49" spans="1:86" x14ac:dyDescent="0.2">
      <c r="B49" s="201"/>
      <c r="F49" s="201"/>
      <c r="I49" s="336"/>
      <c r="V49" s="201"/>
      <c r="W49" s="201"/>
      <c r="X49" s="201"/>
      <c r="Y49" s="201"/>
      <c r="Z49" s="201"/>
      <c r="AA49" s="201"/>
      <c r="AB49" s="201"/>
      <c r="AC49" s="201"/>
      <c r="AD49" s="201"/>
      <c r="AE49" s="201"/>
      <c r="AF49" s="201"/>
      <c r="AG49" s="201"/>
      <c r="AH49" s="201"/>
      <c r="AI49" s="201"/>
      <c r="AJ49" s="201"/>
      <c r="AK49" s="201"/>
      <c r="AL49" s="201"/>
      <c r="AM49" s="201"/>
      <c r="AN49" s="201"/>
      <c r="AO49" s="201"/>
      <c r="AP49" s="201"/>
      <c r="AQ49" s="201"/>
      <c r="AR49" s="201"/>
      <c r="AS49" s="201"/>
      <c r="AT49" s="201"/>
      <c r="AU49" s="201"/>
      <c r="AV49" s="201"/>
      <c r="AW49" s="201"/>
      <c r="AX49" s="201"/>
      <c r="AY49" s="201"/>
      <c r="AZ49" s="201"/>
      <c r="BA49" s="201"/>
      <c r="BB49" s="201"/>
      <c r="BC49" s="201"/>
      <c r="BD49" s="201"/>
      <c r="BE49" s="201"/>
      <c r="BF49" s="201"/>
      <c r="BG49" s="201"/>
      <c r="BH49" s="201"/>
      <c r="BI49" s="201"/>
      <c r="BJ49" s="201"/>
      <c r="BK49" s="201"/>
      <c r="BL49" s="201"/>
      <c r="BM49" s="201"/>
      <c r="BN49" s="201"/>
      <c r="BO49" s="201"/>
      <c r="BP49" s="201"/>
      <c r="BQ49" s="201"/>
      <c r="BR49" s="201"/>
      <c r="BS49" s="201"/>
      <c r="BT49" s="201"/>
      <c r="BU49" s="201"/>
      <c r="BV49" s="201"/>
      <c r="BW49" s="201"/>
      <c r="BX49" s="201"/>
      <c r="BY49" s="201"/>
      <c r="BZ49" s="201"/>
      <c r="CA49" s="201"/>
      <c r="CB49" s="201"/>
      <c r="CC49" s="201"/>
      <c r="CD49" s="201"/>
      <c r="CE49" s="201"/>
      <c r="CF49" s="201"/>
      <c r="CG49" s="201"/>
      <c r="CH49" s="201"/>
    </row>
    <row r="50" spans="1:86" s="337" customFormat="1" ht="20.45" customHeight="1" x14ac:dyDescent="0.2">
      <c r="A50" s="336"/>
      <c r="B50" s="337" t="s">
        <v>176</v>
      </c>
      <c r="F50" s="338"/>
      <c r="G50" s="336"/>
      <c r="H50" s="336"/>
      <c r="I50" s="199"/>
      <c r="J50" s="336"/>
      <c r="K50" s="336"/>
      <c r="L50" s="336"/>
      <c r="M50" s="336"/>
      <c r="N50" s="336"/>
      <c r="O50" s="336"/>
      <c r="P50" s="336"/>
      <c r="Q50" s="336"/>
      <c r="R50" s="336"/>
      <c r="S50" s="336"/>
      <c r="T50" s="336"/>
      <c r="U50" s="336"/>
    </row>
    <row r="51" spans="1:86" ht="13.5" thickBot="1" x14ac:dyDescent="0.25">
      <c r="B51" s="201"/>
      <c r="F51" s="201"/>
      <c r="V51" s="201"/>
      <c r="W51" s="201"/>
      <c r="X51" s="201"/>
      <c r="Y51" s="201"/>
      <c r="Z51" s="201"/>
      <c r="AA51" s="201"/>
      <c r="AB51" s="201"/>
      <c r="AC51" s="201"/>
      <c r="AD51" s="201"/>
      <c r="AE51" s="201"/>
      <c r="AF51" s="201"/>
      <c r="AG51" s="201"/>
      <c r="AH51" s="201"/>
      <c r="AI51" s="201"/>
      <c r="AJ51" s="201"/>
      <c r="AK51" s="201"/>
      <c r="AL51" s="201"/>
      <c r="AM51" s="201"/>
      <c r="AN51" s="201"/>
      <c r="AO51" s="201"/>
      <c r="AP51" s="201"/>
      <c r="AQ51" s="201"/>
      <c r="AR51" s="201"/>
      <c r="AS51" s="201"/>
      <c r="AT51" s="201"/>
      <c r="AU51" s="201"/>
      <c r="AV51" s="201"/>
      <c r="AW51" s="201"/>
      <c r="AX51" s="201"/>
      <c r="AY51" s="201"/>
      <c r="AZ51" s="201"/>
      <c r="BA51" s="201"/>
      <c r="BB51" s="201"/>
      <c r="BC51" s="201"/>
      <c r="BD51" s="201"/>
      <c r="BE51" s="201"/>
      <c r="BF51" s="201"/>
      <c r="BG51" s="201"/>
      <c r="BH51" s="201"/>
      <c r="BI51" s="201"/>
      <c r="BJ51" s="201"/>
      <c r="BK51" s="201"/>
      <c r="BL51" s="201"/>
      <c r="BM51" s="201"/>
      <c r="BN51" s="201"/>
      <c r="BO51" s="201"/>
      <c r="BP51" s="201"/>
      <c r="BQ51" s="201"/>
      <c r="BR51" s="201"/>
      <c r="BS51" s="201"/>
      <c r="BT51" s="201"/>
      <c r="BU51" s="201"/>
      <c r="BV51" s="201"/>
      <c r="BW51" s="201"/>
      <c r="BX51" s="201"/>
      <c r="BY51" s="201"/>
      <c r="BZ51" s="201"/>
      <c r="CA51" s="201"/>
      <c r="CB51" s="201"/>
      <c r="CC51" s="201"/>
      <c r="CD51" s="201"/>
      <c r="CE51" s="201"/>
      <c r="CF51" s="201"/>
      <c r="CG51" s="201"/>
      <c r="CH51" s="201"/>
    </row>
    <row r="52" spans="1:86" ht="16.149999999999999" customHeight="1" thickBot="1" x14ac:dyDescent="0.25">
      <c r="A52" s="298"/>
      <c r="C52" s="434" t="s">
        <v>171</v>
      </c>
      <c r="D52" s="435"/>
      <c r="E52" s="435"/>
      <c r="F52" s="435"/>
      <c r="G52" s="436"/>
      <c r="H52" s="436"/>
      <c r="I52" s="437"/>
      <c r="J52" s="437"/>
      <c r="K52" s="437"/>
      <c r="L52" s="438"/>
      <c r="V52" s="201"/>
      <c r="W52" s="201"/>
      <c r="X52" s="201"/>
      <c r="Y52" s="201"/>
      <c r="Z52" s="201"/>
      <c r="AA52" s="201"/>
      <c r="AB52" s="201"/>
      <c r="AC52" s="201"/>
      <c r="AD52" s="201"/>
      <c r="AE52" s="201"/>
      <c r="AF52" s="201"/>
      <c r="AG52" s="201"/>
      <c r="AH52" s="201"/>
      <c r="AI52" s="201"/>
      <c r="AJ52" s="201"/>
      <c r="AK52" s="201"/>
      <c r="AL52" s="201"/>
      <c r="AM52" s="201"/>
      <c r="AN52" s="201"/>
      <c r="AO52" s="201"/>
      <c r="AP52" s="201"/>
      <c r="AQ52" s="201"/>
      <c r="AR52" s="201"/>
      <c r="AS52" s="201"/>
      <c r="AT52" s="201"/>
      <c r="AU52" s="201"/>
      <c r="AV52" s="201"/>
      <c r="AW52" s="201"/>
      <c r="AX52" s="201"/>
      <c r="AY52" s="201"/>
      <c r="AZ52" s="201"/>
      <c r="BA52" s="201"/>
      <c r="BB52" s="201"/>
      <c r="BC52" s="201"/>
      <c r="BD52" s="201"/>
      <c r="BE52" s="201"/>
      <c r="BF52" s="201"/>
      <c r="BG52" s="201"/>
      <c r="BH52" s="201"/>
      <c r="BI52" s="201"/>
      <c r="BJ52" s="201"/>
      <c r="BK52" s="201"/>
      <c r="BL52" s="201"/>
      <c r="BM52" s="201"/>
      <c r="BN52" s="201"/>
      <c r="BO52" s="201"/>
      <c r="BP52" s="201"/>
      <c r="BQ52" s="201"/>
      <c r="BR52" s="201"/>
      <c r="BS52" s="201"/>
      <c r="BT52" s="201"/>
      <c r="BU52" s="201"/>
      <c r="BV52" s="201"/>
      <c r="BW52" s="201"/>
      <c r="BX52" s="201"/>
      <c r="BY52" s="201"/>
      <c r="BZ52" s="201"/>
      <c r="CA52" s="201"/>
      <c r="CB52" s="201"/>
      <c r="CC52" s="201"/>
      <c r="CD52" s="201"/>
      <c r="CE52" s="201"/>
      <c r="CF52" s="201"/>
      <c r="CG52" s="201"/>
      <c r="CH52" s="201"/>
    </row>
    <row r="53" spans="1:86" s="309" customFormat="1" ht="74.25" customHeight="1" x14ac:dyDescent="0.2">
      <c r="A53" s="199"/>
      <c r="B53" s="205"/>
      <c r="C53" s="339" t="s">
        <v>121</v>
      </c>
      <c r="D53" s="341" t="s">
        <v>173</v>
      </c>
      <c r="E53" s="339" t="s">
        <v>121</v>
      </c>
      <c r="F53" s="341" t="s">
        <v>174</v>
      </c>
      <c r="G53" s="439" t="s">
        <v>202</v>
      </c>
      <c r="H53" s="339" t="s">
        <v>121</v>
      </c>
      <c r="I53" s="341" t="s">
        <v>185</v>
      </c>
      <c r="J53" s="439" t="s">
        <v>226</v>
      </c>
      <c r="K53" s="342" t="s">
        <v>121</v>
      </c>
      <c r="L53" s="343" t="s">
        <v>230</v>
      </c>
      <c r="M53" s="200"/>
      <c r="N53" s="200"/>
      <c r="O53" s="200"/>
      <c r="P53" s="200"/>
      <c r="Q53" s="200"/>
      <c r="R53" s="200"/>
      <c r="S53" s="200"/>
      <c r="T53" s="200"/>
      <c r="U53" s="200"/>
      <c r="V53" s="79"/>
      <c r="W53" s="79"/>
      <c r="X53" s="79"/>
    </row>
    <row r="54" spans="1:86" ht="12.75" customHeight="1" x14ac:dyDescent="0.2">
      <c r="C54" s="310" t="s">
        <v>108</v>
      </c>
      <c r="D54" s="280">
        <v>800</v>
      </c>
      <c r="E54" s="310" t="s">
        <v>108</v>
      </c>
      <c r="F54" s="280">
        <v>1200</v>
      </c>
      <c r="G54" s="440"/>
      <c r="H54" s="310" t="s">
        <v>108</v>
      </c>
      <c r="I54" s="280">
        <v>1600</v>
      </c>
      <c r="J54" s="440"/>
      <c r="K54" s="312" t="s">
        <v>108</v>
      </c>
      <c r="L54" s="282">
        <v>2000</v>
      </c>
      <c r="M54" s="200"/>
      <c r="N54" s="200"/>
      <c r="O54" s="200"/>
      <c r="P54" s="200"/>
      <c r="Q54" s="200"/>
      <c r="R54" s="200"/>
      <c r="S54" s="200"/>
      <c r="T54" s="200"/>
      <c r="U54" s="200"/>
      <c r="V54" s="79"/>
      <c r="W54" s="79"/>
      <c r="X54" s="79"/>
      <c r="Y54" s="201"/>
      <c r="Z54" s="201"/>
      <c r="AA54" s="201"/>
      <c r="AB54" s="201"/>
      <c r="AC54" s="201"/>
      <c r="AD54" s="201"/>
      <c r="AE54" s="201"/>
      <c r="AF54" s="201"/>
      <c r="AG54" s="201"/>
      <c r="AH54" s="201"/>
      <c r="AI54" s="201"/>
      <c r="AJ54" s="201"/>
      <c r="AK54" s="201"/>
      <c r="AL54" s="201"/>
      <c r="AM54" s="201"/>
      <c r="AN54" s="201"/>
      <c r="AO54" s="201"/>
      <c r="AP54" s="201"/>
      <c r="AQ54" s="201"/>
      <c r="AR54" s="201"/>
      <c r="AS54" s="201"/>
      <c r="AT54" s="201"/>
      <c r="AU54" s="201"/>
      <c r="AV54" s="201"/>
      <c r="AW54" s="201"/>
      <c r="AX54" s="201"/>
      <c r="AY54" s="201"/>
      <c r="AZ54" s="201"/>
      <c r="BA54" s="201"/>
      <c r="BB54" s="201"/>
      <c r="BC54" s="201"/>
      <c r="BD54" s="201"/>
      <c r="BE54" s="201"/>
      <c r="BF54" s="201"/>
      <c r="BG54" s="201"/>
      <c r="BH54" s="201"/>
      <c r="BI54" s="201"/>
      <c r="BJ54" s="201"/>
      <c r="BK54" s="201"/>
      <c r="BL54" s="201"/>
      <c r="BM54" s="201"/>
      <c r="BN54" s="201"/>
      <c r="BO54" s="201"/>
      <c r="BP54" s="201"/>
      <c r="BQ54" s="201"/>
      <c r="BR54" s="201"/>
      <c r="BS54" s="201"/>
      <c r="BT54" s="201"/>
      <c r="BU54" s="201"/>
      <c r="BV54" s="201"/>
      <c r="BW54" s="201"/>
      <c r="BX54" s="201"/>
      <c r="BY54" s="201"/>
      <c r="BZ54" s="201"/>
      <c r="CA54" s="201"/>
      <c r="CB54" s="201"/>
      <c r="CC54" s="201"/>
      <c r="CD54" s="201"/>
      <c r="CE54" s="201"/>
      <c r="CF54" s="201"/>
      <c r="CG54" s="201"/>
      <c r="CH54" s="201"/>
    </row>
    <row r="55" spans="1:86" ht="17.25" customHeight="1" thickBot="1" x14ac:dyDescent="0.25">
      <c r="C55" s="313" t="s">
        <v>109</v>
      </c>
      <c r="D55" s="315">
        <v>1400</v>
      </c>
      <c r="E55" s="313" t="s">
        <v>109</v>
      </c>
      <c r="F55" s="315">
        <v>2100</v>
      </c>
      <c r="G55" s="441"/>
      <c r="H55" s="313" t="s">
        <v>109</v>
      </c>
      <c r="I55" s="315">
        <v>2800</v>
      </c>
      <c r="J55" s="441"/>
      <c r="K55" s="316" t="s">
        <v>109</v>
      </c>
      <c r="L55" s="317">
        <v>3500</v>
      </c>
      <c r="M55" s="200"/>
      <c r="N55" s="200"/>
      <c r="O55" s="200"/>
      <c r="P55" s="200"/>
      <c r="Q55" s="200"/>
      <c r="R55" s="200"/>
      <c r="S55" s="200"/>
      <c r="T55" s="200"/>
      <c r="U55" s="200"/>
      <c r="V55" s="79"/>
      <c r="W55" s="79"/>
      <c r="X55" s="79"/>
      <c r="Y55" s="201"/>
      <c r="Z55" s="201"/>
      <c r="AA55" s="201"/>
      <c r="AB55" s="201"/>
      <c r="AC55" s="201"/>
      <c r="AD55" s="201"/>
      <c r="AE55" s="201"/>
      <c r="AF55" s="201"/>
      <c r="AG55" s="201"/>
      <c r="AH55" s="201"/>
      <c r="AI55" s="201"/>
      <c r="AJ55" s="201"/>
      <c r="AK55" s="201"/>
      <c r="AL55" s="201"/>
      <c r="AM55" s="201"/>
      <c r="AN55" s="201"/>
      <c r="AO55" s="201"/>
      <c r="AP55" s="201"/>
      <c r="AQ55" s="201"/>
      <c r="AR55" s="201"/>
      <c r="AS55" s="201"/>
      <c r="AT55" s="201"/>
      <c r="AU55" s="201"/>
      <c r="AV55" s="201"/>
      <c r="AW55" s="201"/>
      <c r="AX55" s="201"/>
      <c r="AY55" s="201"/>
      <c r="AZ55" s="201"/>
      <c r="BA55" s="201"/>
      <c r="BB55" s="201"/>
      <c r="BC55" s="201"/>
      <c r="BD55" s="201"/>
      <c r="BE55" s="201"/>
      <c r="BF55" s="201"/>
      <c r="BG55" s="201"/>
      <c r="BH55" s="201"/>
      <c r="BI55" s="201"/>
      <c r="BJ55" s="201"/>
      <c r="BK55" s="201"/>
      <c r="BL55" s="201"/>
      <c r="BM55" s="201"/>
      <c r="BN55" s="201"/>
      <c r="BO55" s="201"/>
      <c r="BP55" s="201"/>
      <c r="BQ55" s="201"/>
      <c r="BR55" s="201"/>
      <c r="BS55" s="201"/>
      <c r="BT55" s="201"/>
      <c r="BU55" s="201"/>
      <c r="BV55" s="201"/>
      <c r="BW55" s="201"/>
      <c r="BX55" s="201"/>
      <c r="BY55" s="201"/>
      <c r="BZ55" s="201"/>
      <c r="CA55" s="201"/>
      <c r="CB55" s="201"/>
      <c r="CC55" s="201"/>
      <c r="CD55" s="201"/>
      <c r="CE55" s="201"/>
      <c r="CF55" s="201"/>
      <c r="CG55" s="201"/>
      <c r="CH55" s="201"/>
    </row>
    <row r="56" spans="1:86" x14ac:dyDescent="0.2">
      <c r="G56" s="200"/>
      <c r="I56" s="200"/>
      <c r="V56" s="201"/>
      <c r="W56" s="201"/>
      <c r="X56" s="201"/>
      <c r="Y56" s="201"/>
      <c r="Z56" s="201"/>
      <c r="AA56" s="201"/>
      <c r="AB56" s="201"/>
      <c r="AC56" s="201"/>
      <c r="AD56" s="201"/>
      <c r="AE56" s="201"/>
      <c r="AF56" s="201"/>
      <c r="AG56" s="201"/>
      <c r="AH56" s="201"/>
      <c r="AI56" s="201"/>
      <c r="AJ56" s="201"/>
      <c r="AK56" s="201"/>
      <c r="AL56" s="201"/>
      <c r="AM56" s="201"/>
      <c r="AN56" s="201"/>
      <c r="AO56" s="201"/>
      <c r="AP56" s="201"/>
      <c r="AQ56" s="201"/>
      <c r="AR56" s="201"/>
      <c r="AS56" s="201"/>
      <c r="AT56" s="201"/>
      <c r="AU56" s="201"/>
      <c r="AV56" s="201"/>
      <c r="AW56" s="201"/>
      <c r="AX56" s="201"/>
      <c r="AY56" s="201"/>
      <c r="AZ56" s="201"/>
      <c r="BA56" s="201"/>
      <c r="BB56" s="201"/>
      <c r="BC56" s="201"/>
      <c r="BD56" s="201"/>
      <c r="BE56" s="201"/>
      <c r="BF56" s="201"/>
      <c r="BG56" s="201"/>
      <c r="BH56" s="201"/>
      <c r="BI56" s="201"/>
      <c r="BJ56" s="201"/>
      <c r="BK56" s="201"/>
      <c r="BL56" s="201"/>
      <c r="BM56" s="201"/>
      <c r="BN56" s="201"/>
      <c r="BO56" s="201"/>
      <c r="BP56" s="201"/>
      <c r="BQ56" s="201"/>
      <c r="BR56" s="201"/>
      <c r="BS56" s="201"/>
      <c r="BT56" s="201"/>
      <c r="BU56" s="201"/>
      <c r="BV56" s="201"/>
      <c r="BW56" s="201"/>
      <c r="BX56" s="201"/>
      <c r="BY56" s="201"/>
      <c r="BZ56" s="201"/>
      <c r="CA56" s="201"/>
      <c r="CB56" s="201"/>
      <c r="CC56" s="201"/>
      <c r="CD56" s="201"/>
      <c r="CE56" s="201"/>
      <c r="CF56" s="201"/>
      <c r="CG56" s="201"/>
      <c r="CH56" s="201"/>
    </row>
  </sheetData>
  <mergeCells count="22">
    <mergeCell ref="C52:L52"/>
    <mergeCell ref="G53:G55"/>
    <mergeCell ref="J53:J55"/>
    <mergeCell ref="J31:J35"/>
    <mergeCell ref="G37:G45"/>
    <mergeCell ref="J37:J46"/>
    <mergeCell ref="K37:K38"/>
    <mergeCell ref="L37:L38"/>
    <mergeCell ref="K39:K40"/>
    <mergeCell ref="L39:L40"/>
    <mergeCell ref="K41:K42"/>
    <mergeCell ref="L41:L42"/>
    <mergeCell ref="K43:K46"/>
    <mergeCell ref="L43:L46"/>
    <mergeCell ref="B23:H25"/>
    <mergeCell ref="B26:H27"/>
    <mergeCell ref="G31:G36"/>
    <mergeCell ref="B1:F1"/>
    <mergeCell ref="B3:H4"/>
    <mergeCell ref="B6:H7"/>
    <mergeCell ref="B9:H11"/>
    <mergeCell ref="B13:H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Enter Data Elements</vt:lpstr>
      <vt:lpstr>FY20 Charter SBA</vt:lpstr>
      <vt:lpstr>Enter AdminIndex </vt:lpstr>
      <vt:lpstr>Enter Instructional fte</vt:lpstr>
      <vt:lpstr>Enter Pupil Personnel fte </vt:lpstr>
      <vt:lpstr>Instrct_Moving on career ladder</vt:lpstr>
      <vt:lpstr>PPS_Moving on the career ladder</vt:lpstr>
      <vt:lpstr>'Enter AdminIndex '!Print_Area</vt:lpstr>
      <vt:lpstr>'Enter Data Elements'!Print_Area</vt:lpstr>
      <vt:lpstr>'Enter Instructional fte'!Print_Area</vt:lpstr>
      <vt:lpstr>'Enter Pupil Personnel fte '!Print_Area</vt:lpstr>
      <vt:lpstr>'FY20 Charter SBA'!Print_Area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FY20-Salary-Based-Apportionment-Charter-Template</dc:title>
  <dc:subject>Public School Finance</dc:subject>
  <dc:creator>Brandon C. Phillips</dc:creator>
  <cp:lastModifiedBy>Brandon C. Phillips</cp:lastModifiedBy>
  <cp:lastPrinted>2016-04-28T19:48:13Z</cp:lastPrinted>
  <dcterms:created xsi:type="dcterms:W3CDTF">2005-03-30T16:37:32Z</dcterms:created>
  <dcterms:modified xsi:type="dcterms:W3CDTF">2019-03-25T20:19:25Z</dcterms:modified>
</cp:coreProperties>
</file>