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F:\BOSSS\Shared\Dataxxxx\2021ISEE\Forms\FY22 SBA\"/>
    </mc:Choice>
  </mc:AlternateContent>
  <bookViews>
    <workbookView xWindow="0" yWindow="0" windowWidth="19545" windowHeight="8205" tabRatio="759"/>
  </bookViews>
  <sheets>
    <sheet name="Enter Data Elements" sheetId="4" r:id="rId1"/>
    <sheet name="FY22 Charter SBA" sheetId="27" r:id="rId2"/>
    <sheet name="Enter AdminIndex " sheetId="12" r:id="rId3"/>
    <sheet name="Enter Instructional fte" sheetId="29" r:id="rId4"/>
    <sheet name="Enter Pupil Personnel fte " sheetId="35" r:id="rId5"/>
    <sheet name="Moving on career ladder" sheetId="36" r:id="rId6"/>
  </sheets>
  <definedNames>
    <definedName name="_xlnm.Print_Area" localSheetId="2">'Enter AdminIndex '!$A$1:$H$61</definedName>
    <definedName name="_xlnm.Print_Area" localSheetId="0">'Enter Data Elements'!$B$1:$M$27</definedName>
    <definedName name="_xlnm.Print_Area" localSheetId="3">'Enter Instructional fte'!$A$1:$G$41</definedName>
    <definedName name="_xlnm.Print_Area" localSheetId="4">'Enter Pupil Personnel fte '!$A$1:$G$34</definedName>
    <definedName name="_xlnm.Print_Area" localSheetId="1">'FY22 Charter SBA'!$A$1:$Y$51</definedName>
  </definedNames>
  <calcPr calcId="162913"/>
</workbook>
</file>

<file path=xl/calcChain.xml><?xml version="1.0" encoding="utf-8"?>
<calcChain xmlns="http://schemas.openxmlformats.org/spreadsheetml/2006/main">
  <c r="D20" i="35" l="1"/>
  <c r="D21" i="29"/>
  <c r="D19" i="35" l="1"/>
  <c r="D20" i="29"/>
  <c r="D28" i="35" l="1"/>
  <c r="D27" i="35"/>
  <c r="B22" i="35"/>
  <c r="D16" i="4" s="1"/>
  <c r="D21" i="35"/>
  <c r="D18" i="35"/>
  <c r="D17" i="35"/>
  <c r="D16" i="35"/>
  <c r="D15" i="35"/>
  <c r="D14" i="35"/>
  <c r="D13" i="35"/>
  <c r="D12" i="35"/>
  <c r="D35" i="29"/>
  <c r="E36" i="29" s="1"/>
  <c r="D29" i="29"/>
  <c r="D28" i="29"/>
  <c r="B23" i="29"/>
  <c r="D22" i="29"/>
  <c r="D19" i="29"/>
  <c r="D18" i="29"/>
  <c r="D17" i="29"/>
  <c r="D16" i="29"/>
  <c r="D15" i="29"/>
  <c r="D14" i="29"/>
  <c r="D13" i="29"/>
  <c r="C7" i="27"/>
  <c r="B7" i="27"/>
  <c r="I49" i="27"/>
  <c r="I47" i="27"/>
  <c r="I45" i="27"/>
  <c r="I43" i="27"/>
  <c r="O29" i="27"/>
  <c r="W12" i="27"/>
  <c r="E27" i="27" s="1"/>
  <c r="M27" i="27" s="1"/>
  <c r="Q27" i="27" s="1"/>
  <c r="E29" i="27"/>
  <c r="M29" i="27" s="1"/>
  <c r="Q29" i="27" s="1"/>
  <c r="C49" i="27" s="1"/>
  <c r="G49" i="27" s="1"/>
  <c r="W49" i="27" s="1"/>
  <c r="K50" i="27"/>
  <c r="S21" i="27"/>
  <c r="K11" i="27"/>
  <c r="H58" i="12"/>
  <c r="G58" i="12"/>
  <c r="F58" i="12"/>
  <c r="E58" i="12"/>
  <c r="D58" i="12"/>
  <c r="C58" i="12"/>
  <c r="B58" i="12"/>
  <c r="H57" i="12"/>
  <c r="G57" i="12"/>
  <c r="F57" i="12"/>
  <c r="E57" i="12"/>
  <c r="D57" i="12"/>
  <c r="C57" i="12"/>
  <c r="B57" i="12"/>
  <c r="H56" i="12"/>
  <c r="G56" i="12"/>
  <c r="F56" i="12"/>
  <c r="E56" i="12"/>
  <c r="D56" i="12"/>
  <c r="C56" i="12"/>
  <c r="B56" i="12"/>
  <c r="H55" i="12"/>
  <c r="G55" i="12"/>
  <c r="F55" i="12"/>
  <c r="E55" i="12"/>
  <c r="D55" i="12"/>
  <c r="C55" i="12"/>
  <c r="B55" i="12"/>
  <c r="H54" i="12"/>
  <c r="G54" i="12"/>
  <c r="F54" i="12"/>
  <c r="E54" i="12"/>
  <c r="D54" i="12"/>
  <c r="C54" i="12"/>
  <c r="B54" i="12"/>
  <c r="H53" i="12"/>
  <c r="G53" i="12"/>
  <c r="F53" i="12"/>
  <c r="E53" i="12"/>
  <c r="D53" i="12"/>
  <c r="C53" i="12"/>
  <c r="B53" i="12"/>
  <c r="H52" i="12"/>
  <c r="G52" i="12"/>
  <c r="F52" i="12"/>
  <c r="E52" i="12"/>
  <c r="D52" i="12"/>
  <c r="C52" i="12"/>
  <c r="B52" i="12"/>
  <c r="H51" i="12"/>
  <c r="G51" i="12"/>
  <c r="F51" i="12"/>
  <c r="E51" i="12"/>
  <c r="D51" i="12"/>
  <c r="C51" i="12"/>
  <c r="B51" i="12"/>
  <c r="H50" i="12"/>
  <c r="G50" i="12"/>
  <c r="F50" i="12"/>
  <c r="E50" i="12"/>
  <c r="D50" i="12"/>
  <c r="C50" i="12"/>
  <c r="B50" i="12"/>
  <c r="H49" i="12"/>
  <c r="G49" i="12"/>
  <c r="F49" i="12"/>
  <c r="E49" i="12"/>
  <c r="D49" i="12"/>
  <c r="C49" i="12"/>
  <c r="B49" i="12"/>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39" i="12"/>
  <c r="G39" i="12"/>
  <c r="F39" i="12"/>
  <c r="E39" i="12"/>
  <c r="D39" i="12"/>
  <c r="C39" i="12"/>
  <c r="B39" i="12"/>
  <c r="E25" i="27"/>
  <c r="M25" i="27" s="1"/>
  <c r="Q25" i="27" s="1"/>
  <c r="D59" i="12" l="1"/>
  <c r="B59" i="12"/>
  <c r="C59" i="12"/>
  <c r="E59" i="12"/>
  <c r="D15" i="4"/>
  <c r="O25" i="27" s="1"/>
  <c r="G59" i="12"/>
  <c r="O27" i="27"/>
  <c r="H59" i="12"/>
  <c r="F59" i="12"/>
  <c r="I51" i="27"/>
  <c r="H40" i="12"/>
  <c r="E29" i="35"/>
  <c r="E22" i="35"/>
  <c r="E23" i="29"/>
  <c r="E30" i="29"/>
  <c r="E23" i="27"/>
  <c r="M23" i="27" s="1"/>
  <c r="H60" i="12" l="1"/>
  <c r="H61" i="12"/>
  <c r="D11" i="4" s="1"/>
  <c r="W10" i="27" s="1"/>
  <c r="W11" i="27" s="1"/>
  <c r="S23" i="27" s="1"/>
  <c r="W23" i="27" s="1"/>
  <c r="E31" i="35"/>
  <c r="D14" i="4"/>
  <c r="O23" i="27" s="1"/>
  <c r="O31" i="27" s="1"/>
  <c r="E38" i="29"/>
  <c r="E39" i="29" s="1"/>
  <c r="Q23" i="27"/>
  <c r="M31" i="27"/>
  <c r="D12" i="4" l="1"/>
  <c r="W25" i="27" s="1"/>
  <c r="Y25" i="27" s="1"/>
  <c r="G45" i="27" s="1"/>
  <c r="W45" i="27" s="1"/>
  <c r="E32" i="35"/>
  <c r="Q31" i="27"/>
  <c r="Y23" i="27"/>
  <c r="G43" i="27" s="1"/>
  <c r="D13" i="4" l="1"/>
  <c r="W27" i="27" s="1"/>
  <c r="Y27" i="27" s="1"/>
  <c r="G47" i="27" s="1"/>
  <c r="W43" i="27"/>
  <c r="W47" i="27" l="1"/>
  <c r="W51" i="27" s="1"/>
  <c r="G51" i="27"/>
  <c r="K51" i="27" s="1"/>
  <c r="M51" i="27" s="1"/>
  <c r="M47" i="27" s="1"/>
  <c r="M43" i="27" l="1"/>
  <c r="M45" i="27"/>
  <c r="M49" i="27"/>
</calcChain>
</file>

<file path=xl/sharedStrings.xml><?xml version="1.0" encoding="utf-8"?>
<sst xmlns="http://schemas.openxmlformats.org/spreadsheetml/2006/main" count="312" uniqueCount="195">
  <si>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</si>
  <si>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</si>
  <si>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</si>
  <si>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</si>
  <si>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</si>
  <si>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</si>
  <si>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</si>
  <si>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</si>
  <si>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</si>
  <si>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</si>
  <si>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</si>
  <si>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</si>
  <si>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</si>
  <si>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</si>
  <si>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</si>
  <si>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</si>
  <si>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</si>
  <si>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INDEX</t>
  </si>
  <si>
    <t>Base</t>
  </si>
  <si>
    <t>Basic Education Data System</t>
  </si>
  <si>
    <t>Actual FTE  - Administration</t>
  </si>
  <si>
    <t>Actual FTE  - Instructional</t>
  </si>
  <si>
    <t>Statewide Information:</t>
  </si>
  <si>
    <t>Actual FTE  - Noncertified</t>
  </si>
  <si>
    <t>Actual Total Salary - Administration</t>
  </si>
  <si>
    <t>Actual Total Salary - Instructional</t>
  </si>
  <si>
    <t>Actual Total Salary - Noncertified</t>
  </si>
  <si>
    <t>Staff</t>
  </si>
  <si>
    <t>&lt; 40 units</t>
  </si>
  <si>
    <t>&lt; 20 units</t>
  </si>
  <si>
    <t>Adjusted</t>
  </si>
  <si>
    <t>Actual</t>
  </si>
  <si>
    <t>Index</t>
  </si>
  <si>
    <t>Average</t>
  </si>
  <si>
    <t>Certified</t>
  </si>
  <si>
    <t>Ratio</t>
  </si>
  <si>
    <t>FTE</t>
  </si>
  <si>
    <t>Allowance</t>
  </si>
  <si>
    <t>Salary</t>
  </si>
  <si>
    <t>Preliminary</t>
  </si>
  <si>
    <t>Salary Based</t>
  </si>
  <si>
    <t>Apportionment</t>
  </si>
  <si>
    <t>(Units x a)</t>
  </si>
  <si>
    <t>a</t>
  </si>
  <si>
    <t>b</t>
  </si>
  <si>
    <t>c</t>
  </si>
  <si>
    <t>d</t>
  </si>
  <si>
    <t>e</t>
  </si>
  <si>
    <t>f</t>
  </si>
  <si>
    <t>g</t>
  </si>
  <si>
    <t>h</t>
  </si>
  <si>
    <t>j</t>
  </si>
  <si>
    <t>l</t>
  </si>
  <si>
    <t>Administration</t>
  </si>
  <si>
    <t>Instructional</t>
  </si>
  <si>
    <t>Noncertified</t>
  </si>
  <si>
    <t>Maximum</t>
  </si>
  <si>
    <t>Benefit</t>
  </si>
  <si>
    <t>Eligible for</t>
  </si>
  <si>
    <t>Benefits</t>
  </si>
  <si>
    <t>m</t>
  </si>
  <si>
    <t>q</t>
  </si>
  <si>
    <t>t</t>
  </si>
  <si>
    <t>INSTRUCTIONS:</t>
  </si>
  <si>
    <t xml:space="preserve">  Actual FTE</t>
  </si>
  <si>
    <t xml:space="preserve">Required Data Elements for Calculating Salary Based Apportionment </t>
  </si>
  <si>
    <t>Blue Cells require data entry.</t>
  </si>
  <si>
    <t>FACTOR</t>
  </si>
  <si>
    <t>TOTAL FTE</t>
  </si>
  <si>
    <t>Red Cells contain formulas. You may elect to complete the appropriate worksheet or override by entering the data</t>
  </si>
  <si>
    <t>Separate Secondary School Allowance</t>
  </si>
  <si>
    <t>Units - from 1st Reporting Period Support Unit Calculation</t>
  </si>
  <si>
    <t>Charter Number</t>
  </si>
  <si>
    <t>Charter Enters</t>
  </si>
  <si>
    <t>Charter Name</t>
  </si>
  <si>
    <t>Charter February Support Units</t>
  </si>
  <si>
    <t>Charter Staff Index - Administration</t>
  </si>
  <si>
    <t>From "Index - Admin" worksheet (tabs at bottom of this worksheet) or Charter enters</t>
  </si>
  <si>
    <t>N/A</t>
  </si>
  <si>
    <t>k</t>
  </si>
  <si>
    <t>(i x j)</t>
  </si>
  <si>
    <t>Separate</t>
  </si>
  <si>
    <t>col (f)</t>
  </si>
  <si>
    <t>Include only staff paid from General Fund Money (code 10)</t>
  </si>
  <si>
    <t>Applies to School Districts with one or more Separate Secondary Schools (9-12) (I.C. 33-1004 (5)(d))</t>
  </si>
  <si>
    <t>o</t>
  </si>
  <si>
    <t>s</t>
  </si>
  <si>
    <t>(h x k)</t>
  </si>
  <si>
    <t>Ancillary</t>
  </si>
  <si>
    <t>u</t>
  </si>
  <si>
    <t>v</t>
  </si>
  <si>
    <t xml:space="preserve">  Administrative Index</t>
  </si>
  <si>
    <t>Actual FTE  - Pupil Services</t>
  </si>
  <si>
    <t>Average Instructional Salary</t>
  </si>
  <si>
    <t>Enter</t>
  </si>
  <si>
    <t xml:space="preserve">Total </t>
  </si>
  <si>
    <t>P1</t>
  </si>
  <si>
    <t>P2</t>
  </si>
  <si>
    <t>P3</t>
  </si>
  <si>
    <t>P4</t>
  </si>
  <si>
    <t>P5</t>
  </si>
  <si>
    <t xml:space="preserve">BA + 24  </t>
  </si>
  <si>
    <t xml:space="preserve">MA  </t>
  </si>
  <si>
    <r>
      <t xml:space="preserve">       SUGGESTION:    If you choose to override one of the </t>
    </r>
    <r>
      <rPr>
        <b/>
        <sz val="10"/>
        <color indexed="10"/>
        <rFont val="Arial"/>
        <family val="2"/>
      </rPr>
      <t xml:space="preserve">"RED" </t>
    </r>
    <r>
      <rPr>
        <b/>
        <sz val="10"/>
        <rFont val="Arial"/>
        <family val="2"/>
      </rPr>
      <t xml:space="preserve"> numbers, change the font color to </t>
    </r>
    <r>
      <rPr>
        <b/>
        <sz val="10"/>
        <color indexed="12"/>
        <rFont val="Arial"/>
        <family val="2"/>
      </rPr>
      <t>"BLUE"</t>
    </r>
    <r>
      <rPr>
        <b/>
        <sz val="10"/>
        <color indexed="8"/>
        <rFont val="Arial"/>
        <family val="2"/>
      </rPr>
      <t xml:space="preserve">, thus indicating the cell </t>
    </r>
  </si>
  <si>
    <r>
      <t xml:space="preserve">                                  </t>
    </r>
    <r>
      <rPr>
        <b/>
        <sz val="10"/>
        <color indexed="8"/>
        <rFont val="Arial"/>
        <family val="2"/>
      </rPr>
      <t xml:space="preserve"> is no longer a formula.</t>
    </r>
  </si>
  <si>
    <t>Actual Total Salary - Pupil Services</t>
  </si>
  <si>
    <t>Salary Based Apportionment and Benefit Apportionment</t>
  </si>
  <si>
    <t>District</t>
  </si>
  <si>
    <t>District Information:</t>
  </si>
  <si>
    <t>(b + c + d + e)</t>
  </si>
  <si>
    <t>Virtual</t>
  </si>
  <si>
    <t>Plus Allowances</t>
  </si>
  <si>
    <t>r</t>
  </si>
  <si>
    <t xml:space="preserve">Enter Number of Advanced Degrees </t>
  </si>
  <si>
    <t xml:space="preserve">Education Allocation </t>
  </si>
  <si>
    <t>Career Ladder Placement</t>
  </si>
  <si>
    <t>Salary Apportionment</t>
  </si>
  <si>
    <t>R1</t>
  </si>
  <si>
    <t>Instructional Staff Worksheet</t>
  </si>
  <si>
    <t xml:space="preserve">Average Instructional Salary calculates automatically </t>
  </si>
  <si>
    <t>Total Ed Allocation</t>
  </si>
  <si>
    <t>Computation</t>
  </si>
  <si>
    <t>Administrative Staff Index</t>
  </si>
  <si>
    <t>Administrative Staff Index Cap</t>
  </si>
  <si>
    <t>Administrative Staff Index (adjusted for cap)</t>
  </si>
  <si>
    <t>PERSI plus FICA Employer Rate</t>
  </si>
  <si>
    <t>Mid-Term Support Units:</t>
  </si>
  <si>
    <t>Small District Staff Allowance</t>
  </si>
  <si>
    <t>Sec. School</t>
  </si>
  <si>
    <t>then + 0.5 FTE</t>
  </si>
  <si>
    <t>Pupil Service</t>
  </si>
  <si>
    <t>TOTAL</t>
  </si>
  <si>
    <t>(h x j)</t>
  </si>
  <si>
    <r>
      <t xml:space="preserve">(Max </t>
    </r>
    <r>
      <rPr>
        <sz val="11"/>
        <color indexed="14"/>
        <rFont val="Arial"/>
        <family val="2"/>
      </rPr>
      <t>15%</t>
    </r>
    <r>
      <rPr>
        <sz val="11"/>
        <rFont val="Arial"/>
        <family val="2"/>
      </rPr>
      <t>)</t>
    </r>
  </si>
  <si>
    <t>Estimated Staff  FTE by cohort</t>
  </si>
  <si>
    <t>Total Salaries</t>
  </si>
  <si>
    <t>Average Salary</t>
  </si>
  <si>
    <t>(l + m)</t>
  </si>
  <si>
    <t>n</t>
  </si>
  <si>
    <t>p</t>
  </si>
  <si>
    <t>col (n)</t>
  </si>
  <si>
    <t>Smaller: n or o</t>
  </si>
  <si>
    <t>Allocation</t>
  </si>
  <si>
    <t>(Applies to Instructional staff holding an Occupational Specialist certificate in the area for which they are teaching)</t>
  </si>
  <si>
    <t>Total OS Allocation</t>
  </si>
  <si>
    <t>Salaries plus allocations &amp; qualifying adj</t>
  </si>
  <si>
    <t>(Only applies to Instructional staff w/professional endorsement)*</t>
  </si>
  <si>
    <t>OS Certificate</t>
  </si>
  <si>
    <t>Enter FTE of Occupational Specialist (OS) Certificates</t>
  </si>
  <si>
    <t>From "Instructional FTE Wksht" worksheet (tabs at bottom of this worksheet) or district enters</t>
  </si>
  <si>
    <t>From "Pupil Services FTE" worksheet (tabs at bottom of this worksheet) or Charter enters</t>
  </si>
  <si>
    <t xml:space="preserve">Average Pupil Personnel Salary calculates automatically </t>
  </si>
  <si>
    <t>Pupil Services  Staff Worksheet</t>
  </si>
  <si>
    <t xml:space="preserve">Average Pupil Services Salary </t>
  </si>
  <si>
    <t>R2</t>
  </si>
  <si>
    <t>R3</t>
  </si>
  <si>
    <t>1. New staff in their first year of holding a certificate shall be placed on the first cell of the career ladder, R1.</t>
  </si>
  <si>
    <t>*I.C. 33-1004B Starting in the FY 19 school year, individuals who do not meet certain requirements may not move on the career ladder, and in some cases receive funding based on FY 18's amounts instead of the current year.  See "Instrct_Moving on career ladder" tab for details.</t>
  </si>
  <si>
    <t>*I.C. 33-1004B Starting in the FY 19 school year, individuals who do not meet certain requirements may not move on the career ladder, and in some cases receive funding based on FY 18's amounts instead of the current year.  See "PPS_Moving on career ladder" tab for details.</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</si>
  <si>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</si>
  <si>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</si>
  <si>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</si>
  <si>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</si>
  <si>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</si>
  <si>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</si>
  <si>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Total FTE</t>
  </si>
  <si>
    <r>
      <t xml:space="preserve">p x </t>
    </r>
    <r>
      <rPr>
        <sz val="11"/>
        <color indexed="12"/>
        <rFont val="Arial"/>
        <family val="2"/>
      </rPr>
      <t>19.59%</t>
    </r>
  </si>
  <si>
    <t>EXPERIENCE AND EDUCATION MULTIPLIER TABLE</t>
  </si>
  <si>
    <t>FY21 Premium</t>
  </si>
  <si>
    <t>AP1</t>
  </si>
  <si>
    <t xml:space="preserve">2.  Starting in FY21, non-CTE Instructional Staff who do not hold a professional endorsement or advanced professional endorsement in their first year will be placed as an R1.  </t>
  </si>
  <si>
    <t>Those who obtain one in their first year will be placed as a P1 or AP1 respectivly.  This is regardless of prior experience.</t>
  </si>
  <si>
    <t>3. Starting in FY21, CTE staff new to Idaho public K-12 will be placed based on their years of industry experience as determined by CTE.</t>
  </si>
  <si>
    <t>Those CTE staff with an existing career ladder placement on the residency rung, have had their placements updated to reflect their industry experience as well.  This adjustment does not apply to those CTE staff already on the professional rung or higher.</t>
  </si>
  <si>
    <t xml:space="preserve">4. Individuals with a prior Idaho career ladder placement who were not on a certificated contract in Idaho public K-12 in the prior year will be advanced (or held) from their prior position based on the rules </t>
  </si>
  <si>
    <t>that applied when entering the current year.  (e.g. someone who's last placement in Idaho public K-12 was in 17-18 coming in this year would need to meet the movement requirements going into 20-21, not 18-19).</t>
  </si>
  <si>
    <t>5.  Returning instructional staff with placements of R1 and R2 staff will advance to the next step on the career ladder and become R2 and R3 respectively.</t>
  </si>
  <si>
    <t>7.  Returning staff on the professional rung (P1-P5) will advance to the next cell on the career ladder (e.g. P2 to P3), provided they have not failed to meet the required performance criteria metrics.  Otherwise, they will remain on the cell held in the previous year, and be funded at the previous year's amount.</t>
  </si>
  <si>
    <t>7a. The performance criteria metrics required are as below:</t>
  </si>
  <si>
    <t>P1 - Having met all 3 performance criteria in at least 2 of the prior 4 years.</t>
  </si>
  <si>
    <t>P2 - P5 - Having met all 3 performance criteria in at least 3 of the prior 5 years, with one of those year's beign the 4th or 5th year.</t>
  </si>
  <si>
    <t>Any staff held at a prior year funding level will be subject to the rules above, with P6 - P10 requireing the same criteria metrics as P2 - P5.</t>
  </si>
  <si>
    <t>Enter Actual Number R1 FTE</t>
  </si>
  <si>
    <t>For Budgeting Purposes 2021-2022</t>
  </si>
  <si>
    <r>
      <t xml:space="preserve">School Year: </t>
    </r>
    <r>
      <rPr>
        <sz val="11"/>
        <color indexed="12"/>
        <rFont val="Arial"/>
        <family val="2"/>
      </rPr>
      <t>2021-2022</t>
    </r>
  </si>
  <si>
    <t>ADMINISTRATIVE INDEX 2021-2022</t>
  </si>
  <si>
    <t>FY 2021-2022</t>
  </si>
  <si>
    <t>2021-2022</t>
  </si>
  <si>
    <t>FY 22</t>
  </si>
  <si>
    <t>AP2</t>
  </si>
  <si>
    <t>2021-2022 Moving on the Career Ladder</t>
  </si>
  <si>
    <t>6.  Returning R3 staff will advance to the P1 cell, provided they obtain a professional endorsement for FY 22, otherwise they will remain an R3 and be funded as an R3 at the current year amount.</t>
  </si>
  <si>
    <t>8.  Returning staff on the advanced professional rung (AP1) will advance to the next cell on the career ladder (e.g. AP1 to AP2), provided they have not failed to meet the required performance criteria metrics.  Otherwise, they will remain on the cell held in the previous year, and be funded at the previous year's amount.</t>
  </si>
  <si>
    <t>8a. The performance criteria metrics required are as below:</t>
  </si>
  <si>
    <t>AP1 - Having met all 4 performance criteria in the prior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</si>
</sst>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0"/>
    <numFmt numFmtId="168" formatCode="0.00000"/>
    <numFmt numFmtId="169" formatCode="0.000000"/>
    <numFmt numFmtId="170" formatCode="0.0000"/>
    <numFmt numFmtId="171" formatCode="_(* #,##0.00000_);_(* \(#,##0.00000\);_(* &quot;-&quot;?????_);_(@_)"/>
    <numFmt numFmtId="172" formatCode="_(* #,##0_);_(* \(#,##0\);_(* &quot;-&quot;??_);_(@_)"/>
    <numFmt numFmtId="173" formatCode="0.0%"/>
    <numFmt numFmtId="174" formatCode="_(&quot;$&quot;* #,##0_);_(&quot;$&quot;* \(#,##0\);_(&quot;$&quot;* &quot;-&quot;??_);_(@_)"/>
  </numFmts>
  <fonts count="43" x14ac:knownFonts="1">
    <font>
      <sz val="12"/>
      <name val="Arial"/>
    </font>
    <font>
      <sz val="11"/>
      <color theme="1"/>
      <name val="Calibri"/>
      <family val="2"/>
      <scheme val="minor"/>
    </font>
    <font>
      <sz val="11"/>
      <color theme="1"/>
      <name val="Calibri"/>
      <family val="2"/>
      <scheme val="minor"/>
    </font>
    <font>
      <b/>
      <sz val="10"/>
      <name val="Arial"/>
      <family val="2"/>
    </font>
    <font>
      <sz val="12"/>
      <name val="Arial"/>
      <family val="2"/>
    </font>
    <font>
      <b/>
      <sz val="10"/>
      <color indexed="8"/>
      <name val="Arial"/>
      <family val="2"/>
    </font>
    <font>
      <b/>
      <sz val="10"/>
      <color indexed="12"/>
      <name val="Arial"/>
      <family val="2"/>
    </font>
    <font>
      <sz val="11"/>
      <name val="Arial"/>
      <family val="2"/>
    </font>
    <font>
      <b/>
      <sz val="8"/>
      <color indexed="10"/>
      <name val="Arial"/>
      <family val="2"/>
    </font>
    <font>
      <b/>
      <sz val="7.5"/>
      <color indexed="8"/>
      <name val="Arial"/>
      <family val="2"/>
    </font>
    <font>
      <b/>
      <sz val="7.5"/>
      <name val="Arial"/>
      <family val="2"/>
    </font>
    <font>
      <sz val="7.5"/>
      <name val="Arial"/>
      <family val="2"/>
    </font>
    <font>
      <b/>
      <sz val="7.5"/>
      <color indexed="10"/>
      <name val="Arial"/>
      <family val="2"/>
    </font>
    <font>
      <b/>
      <sz val="7.5"/>
      <color indexed="12"/>
      <name val="Arial"/>
      <family val="2"/>
    </font>
    <font>
      <sz val="7.5"/>
      <color indexed="10"/>
      <name val="Arial"/>
      <family val="2"/>
    </font>
    <font>
      <sz val="10"/>
      <name val="Arial"/>
      <family val="2"/>
    </font>
    <font>
      <b/>
      <sz val="10"/>
      <color indexed="10"/>
      <name val="Arial"/>
      <family val="2"/>
    </font>
    <font>
      <sz val="11"/>
      <color indexed="12"/>
      <name val="Arial"/>
      <family val="2"/>
    </font>
    <font>
      <sz val="11"/>
      <color indexed="14"/>
      <name val="Arial"/>
      <family val="2"/>
    </font>
    <font>
      <sz val="11"/>
      <color indexed="22"/>
      <name val="Arial"/>
      <family val="2"/>
    </font>
    <font>
      <sz val="11"/>
      <color indexed="9"/>
      <name val="Arial"/>
      <family val="2"/>
    </font>
    <font>
      <sz val="11"/>
      <color theme="1"/>
      <name val="Calibri"/>
      <family val="2"/>
      <scheme val="minor"/>
    </font>
    <font>
      <sz val="10"/>
      <color theme="1"/>
      <name val="Calibri"/>
      <family val="2"/>
      <scheme val="minor"/>
    </font>
    <font>
      <b/>
      <u/>
      <sz val="10"/>
      <color rgb="FF0000FF"/>
      <name val="Calibri"/>
      <family val="2"/>
      <scheme val="minor"/>
    </font>
    <font>
      <sz val="10"/>
      <name val="Calibri"/>
      <family val="2"/>
      <scheme val="minor"/>
    </font>
    <font>
      <b/>
      <sz val="10"/>
      <color rgb="FF0000FF"/>
      <name val="Calibri"/>
      <family val="2"/>
      <scheme val="minor"/>
    </font>
    <font>
      <b/>
      <sz val="10"/>
      <color rgb="FFFF0000"/>
      <name val="Calibri"/>
      <family val="2"/>
      <scheme val="minor"/>
    </font>
    <font>
      <b/>
      <sz val="10"/>
      <color rgb="FFFF0000"/>
      <name val="Arial"/>
      <family val="2"/>
    </font>
    <font>
      <sz val="11"/>
      <color rgb="FF0000FF"/>
      <name val="Arial"/>
      <family val="2"/>
    </font>
    <font>
      <b/>
      <sz val="10"/>
      <name val="Calibri"/>
      <family val="2"/>
      <scheme val="minor"/>
    </font>
    <font>
      <b/>
      <sz val="10"/>
      <color rgb="FF0000FF"/>
      <name val="Arial"/>
      <family val="2"/>
    </font>
    <font>
      <b/>
      <i/>
      <u/>
      <sz val="10"/>
      <color rgb="FF0000FF"/>
      <name val="Calibri"/>
      <family val="2"/>
      <scheme val="minor"/>
    </font>
    <font>
      <i/>
      <sz val="10"/>
      <color rgb="FF0000FF"/>
      <name val="Calibri"/>
      <family val="2"/>
      <scheme val="minor"/>
    </font>
    <font>
      <b/>
      <sz val="11"/>
      <name val="Calibri"/>
      <family val="2"/>
      <scheme val="minor"/>
    </font>
    <font>
      <sz val="11"/>
      <name val="Calibri"/>
      <family val="2"/>
      <scheme val="minor"/>
    </font>
    <font>
      <sz val="9"/>
      <name val="Calibri"/>
      <family val="2"/>
      <scheme val="minor"/>
    </font>
    <font>
      <sz val="10"/>
      <color rgb="FFFF0000"/>
      <name val="Calibri"/>
      <family val="2"/>
      <scheme val="minor"/>
    </font>
    <font>
      <sz val="10"/>
      <color rgb="FF0000FF"/>
      <name val="Calibri"/>
      <family val="2"/>
      <scheme val="minor"/>
    </font>
    <font>
      <b/>
      <u/>
      <sz val="10"/>
      <color rgb="FFFF0000"/>
      <name val="Calibri"/>
      <family val="2"/>
      <scheme val="minor"/>
    </font>
    <font>
      <sz val="12"/>
      <color rgb="FFFF0000"/>
      <name val="Arial"/>
      <family val="2"/>
    </font>
    <font>
      <b/>
      <u/>
      <sz val="10"/>
      <name val="Calibri"/>
      <family val="2"/>
      <scheme val="minor"/>
    </font>
    <font>
      <u/>
      <sz val="11"/>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indexed="9"/>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2" borderId="0"/>
    <xf numFmtId="43" fontId="21" fillId="0" borderId="0" applyFont="0" applyFill="0" applyBorder="0" applyAlignment="0" applyProtection="0"/>
    <xf numFmtId="43" fontId="22" fillId="0" borderId="0" applyFont="0" applyFill="0" applyBorder="0" applyAlignment="0" applyProtection="0"/>
    <xf numFmtId="44" fontId="15" fillId="0" borderId="0" applyFont="0" applyFill="0" applyBorder="0" applyAlignment="0" applyProtection="0"/>
    <xf numFmtId="0" fontId="22" fillId="0" borderId="0"/>
    <xf numFmtId="0" fontId="4" fillId="2" borderId="0"/>
    <xf numFmtId="0" fontId="2" fillId="0" borderId="0"/>
    <xf numFmtId="43" fontId="1" fillId="0" borderId="0" applyFont="0" applyFill="0" applyBorder="0" applyAlignment="0" applyProtection="0"/>
  </cellStyleXfs>
  <cellXfs count="265">
    <xf numFmtId="0" fontId="0" fillId="2" borderId="0" xfId="0" applyNumberFormat="1"/>
    <xf numFmtId="0" fontId="3" fillId="0" borderId="0" xfId="0" applyNumberFormat="1" applyFont="1" applyFill="1"/>
    <xf numFmtId="0" fontId="6" fillId="0" borderId="0" xfId="0" applyNumberFormat="1" applyFont="1" applyFill="1"/>
    <xf numFmtId="0" fontId="3" fillId="0" borderId="1" xfId="0" applyNumberFormat="1" applyFont="1" applyFill="1" applyBorder="1"/>
    <xf numFmtId="0" fontId="6" fillId="0" borderId="2" xfId="0" applyNumberFormat="1" applyFont="1" applyFill="1" applyBorder="1"/>
    <xf numFmtId="0" fontId="3" fillId="0" borderId="2" xfId="0" applyNumberFormat="1" applyFont="1" applyFill="1" applyBorder="1"/>
    <xf numFmtId="0" fontId="3" fillId="0" borderId="3" xfId="0" applyFont="1" applyFill="1" applyBorder="1"/>
    <xf numFmtId="0" fontId="3" fillId="0" borderId="3" xfId="0" applyFont="1" applyFill="1" applyBorder="1" applyAlignment="1">
      <alignment wrapText="1"/>
    </xf>
    <xf numFmtId="0" fontId="5" fillId="0" borderId="0" xfId="0" applyNumberFormat="1" applyFont="1" applyFill="1" applyBorder="1"/>
    <xf numFmtId="0" fontId="3" fillId="0" borderId="0" xfId="0" applyNumberFormat="1" applyFont="1" applyFill="1" applyBorder="1"/>
    <xf numFmtId="166" fontId="6" fillId="0" borderId="0" xfId="0" applyNumberFormat="1" applyFont="1" applyFill="1" applyBorder="1" applyProtection="1"/>
    <xf numFmtId="0" fontId="6" fillId="0" borderId="0" xfId="0" applyNumberFormat="1" applyFont="1" applyFill="1" applyBorder="1"/>
    <xf numFmtId="0" fontId="6" fillId="0" borderId="4" xfId="0" applyNumberFormat="1" applyFont="1" applyFill="1" applyBorder="1"/>
    <xf numFmtId="0" fontId="3" fillId="0" borderId="4" xfId="0" applyNumberFormat="1" applyFont="1" applyFill="1" applyBorder="1"/>
    <xf numFmtId="0" fontId="9" fillId="2" borderId="0" xfId="0" applyNumberFormat="1" applyFont="1" applyAlignment="1">
      <alignment horizontal="centerContinuous"/>
    </xf>
    <xf numFmtId="0" fontId="10" fillId="2" borderId="0" xfId="0" applyNumberFormat="1" applyFont="1"/>
    <xf numFmtId="0" fontId="11" fillId="2" borderId="0" xfId="0" applyNumberFormat="1" applyFont="1"/>
    <xf numFmtId="0" fontId="12" fillId="2" borderId="0" xfId="0" applyNumberFormat="1" applyFont="1" applyAlignment="1">
      <alignment horizontal="centerContinuous"/>
    </xf>
    <xf numFmtId="0" fontId="10" fillId="2" borderId="0" xfId="0" applyNumberFormat="1" applyFont="1" applyAlignment="1">
      <alignment horizontal="center"/>
    </xf>
    <xf numFmtId="164" fontId="10" fillId="2" borderId="0" xfId="0" applyNumberFormat="1" applyFont="1"/>
    <xf numFmtId="0" fontId="12" fillId="2" borderId="0" xfId="0" applyNumberFormat="1" applyFont="1"/>
    <xf numFmtId="0" fontId="14" fillId="2" borderId="0" xfId="0" applyNumberFormat="1" applyFont="1"/>
    <xf numFmtId="0" fontId="10" fillId="2" borderId="0" xfId="0" applyNumberFormat="1" applyFont="1" applyAlignment="1">
      <alignment vertical="center"/>
    </xf>
    <xf numFmtId="0" fontId="11" fillId="2" borderId="0" xfId="0" applyNumberFormat="1" applyFont="1" applyAlignment="1">
      <alignment vertical="center"/>
    </xf>
    <xf numFmtId="171" fontId="10" fillId="2" borderId="0" xfId="0" applyNumberFormat="1" applyFont="1" applyAlignment="1">
      <alignment vertical="center"/>
    </xf>
    <xf numFmtId="171" fontId="10" fillId="3" borderId="5" xfId="0" applyNumberFormat="1" applyFont="1" applyFill="1" applyBorder="1" applyAlignment="1">
      <alignment vertical="center"/>
    </xf>
    <xf numFmtId="164" fontId="12" fillId="3" borderId="6" xfId="0" applyNumberFormat="1" applyFont="1" applyFill="1" applyBorder="1" applyAlignment="1">
      <alignment vertical="center"/>
    </xf>
    <xf numFmtId="171" fontId="10" fillId="2" borderId="0" xfId="0" applyNumberFormat="1" applyFont="1"/>
    <xf numFmtId="0" fontId="10" fillId="3" borderId="7" xfId="0" applyNumberFormat="1" applyFont="1" applyFill="1" applyBorder="1" applyAlignment="1">
      <alignment horizontal="center" vertical="center"/>
    </xf>
    <xf numFmtId="0" fontId="11" fillId="2" borderId="0" xfId="0" applyNumberFormat="1" applyFont="1" applyAlignment="1">
      <alignment horizontal="center"/>
    </xf>
    <xf numFmtId="0" fontId="10" fillId="0" borderId="0" xfId="0" applyNumberFormat="1" applyFont="1" applyFill="1"/>
    <xf numFmtId="0" fontId="10" fillId="0" borderId="0" xfId="0" applyNumberFormat="1" applyFont="1" applyFill="1" applyBorder="1" applyAlignment="1">
      <alignment vertical="center"/>
    </xf>
    <xf numFmtId="171" fontId="10" fillId="0" borderId="0" xfId="0" applyNumberFormat="1" applyFont="1" applyFill="1" applyBorder="1" applyAlignment="1">
      <alignment vertical="center"/>
    </xf>
    <xf numFmtId="164" fontId="12" fillId="0" borderId="0" xfId="0" applyNumberFormat="1" applyFont="1" applyFill="1" applyBorder="1" applyAlignment="1">
      <alignment vertical="center"/>
    </xf>
    <xf numFmtId="0" fontId="10" fillId="2" borderId="5" xfId="0" applyNumberFormat="1" applyFont="1" applyBorder="1" applyAlignment="1">
      <alignment horizontal="center"/>
    </xf>
    <xf numFmtId="164" fontId="10" fillId="2" borderId="5" xfId="0" applyNumberFormat="1" applyFont="1" applyBorder="1"/>
    <xf numFmtId="0" fontId="10" fillId="2" borderId="8" xfId="0" applyNumberFormat="1" applyFont="1" applyBorder="1"/>
    <xf numFmtId="0" fontId="10" fillId="2" borderId="7" xfId="0" applyNumberFormat="1" applyFont="1" applyBorder="1" applyAlignment="1">
      <alignment horizontal="center"/>
    </xf>
    <xf numFmtId="0" fontId="10" fillId="2" borderId="8" xfId="0" applyNumberFormat="1" applyFont="1" applyBorder="1" applyAlignment="1">
      <alignment horizontal="center"/>
    </xf>
    <xf numFmtId="0" fontId="10" fillId="3" borderId="7" xfId="0" applyNumberFormat="1" applyFont="1" applyFill="1" applyBorder="1" applyAlignment="1">
      <alignment vertical="center"/>
    </xf>
    <xf numFmtId="171" fontId="10" fillId="3" borderId="9" xfId="0" applyNumberFormat="1" applyFont="1" applyFill="1" applyBorder="1" applyAlignment="1">
      <alignment vertical="center"/>
    </xf>
    <xf numFmtId="164" fontId="12" fillId="3" borderId="10" xfId="0" applyNumberFormat="1" applyFont="1" applyFill="1" applyBorder="1" applyAlignment="1">
      <alignment vertical="center"/>
    </xf>
    <xf numFmtId="171" fontId="13" fillId="2" borderId="5" xfId="0" applyNumberFormat="1" applyFont="1" applyBorder="1" applyProtection="1">
      <protection locked="0"/>
    </xf>
    <xf numFmtId="0" fontId="12" fillId="2" borderId="5" xfId="0" applyNumberFormat="1" applyFont="1" applyBorder="1" applyAlignment="1">
      <alignment horizontal="center"/>
    </xf>
    <xf numFmtId="171" fontId="12" fillId="2" borderId="5" xfId="0" applyNumberFormat="1" applyFont="1" applyBorder="1"/>
    <xf numFmtId="0" fontId="10" fillId="2" borderId="5" xfId="0" applyNumberFormat="1" applyFont="1" applyBorder="1"/>
    <xf numFmtId="0" fontId="10" fillId="3" borderId="11" xfId="0" applyNumberFormat="1" applyFont="1" applyFill="1" applyBorder="1" applyAlignment="1">
      <alignment horizontal="center" vertical="center" wrapText="1"/>
    </xf>
    <xf numFmtId="171" fontId="10" fillId="3" borderId="7" xfId="0" applyNumberFormat="1" applyFont="1" applyFill="1" applyBorder="1" applyAlignment="1">
      <alignment vertical="center"/>
    </xf>
    <xf numFmtId="0" fontId="5" fillId="2" borderId="0" xfId="0" applyNumberFormat="1" applyFont="1" applyBorder="1"/>
    <xf numFmtId="0" fontId="23" fillId="2" borderId="0" xfId="0" applyFont="1" applyBorder="1" applyAlignment="1">
      <alignment horizontal="center" wrapText="1"/>
    </xf>
    <xf numFmtId="0" fontId="15" fillId="0" borderId="0" xfId="0" applyNumberFormat="1" applyFont="1" applyFill="1"/>
    <xf numFmtId="0" fontId="15" fillId="0" borderId="2" xfId="0" applyNumberFormat="1" applyFont="1" applyFill="1" applyBorder="1"/>
    <xf numFmtId="0" fontId="15" fillId="0" borderId="12" xfId="0" applyNumberFormat="1" applyFont="1" applyFill="1" applyBorder="1"/>
    <xf numFmtId="0" fontId="3" fillId="0" borderId="3" xfId="0" applyNumberFormat="1" applyFont="1" applyFill="1" applyBorder="1" applyAlignment="1">
      <alignment horizontal="centerContinuous"/>
    </xf>
    <xf numFmtId="0" fontId="6"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0" fontId="15" fillId="0" borderId="0" xfId="0" applyNumberFormat="1" applyFont="1" applyFill="1" applyBorder="1" applyAlignment="1">
      <alignment horizontal="centerContinuous"/>
    </xf>
    <xf numFmtId="0" fontId="15" fillId="0" borderId="0" xfId="0" applyNumberFormat="1" applyFont="1" applyFill="1" applyBorder="1"/>
    <xf numFmtId="0" fontId="15" fillId="0" borderId="13" xfId="0" applyNumberFormat="1" applyFont="1" applyFill="1" applyBorder="1"/>
    <xf numFmtId="0" fontId="6" fillId="3" borderId="0" xfId="0" applyNumberFormat="1" applyFont="1" applyFill="1" applyBorder="1" applyAlignment="1">
      <alignment horizontal="centerContinuous"/>
    </xf>
    <xf numFmtId="0" fontId="3" fillId="3" borderId="0" xfId="0" applyNumberFormat="1" applyFont="1" applyFill="1" applyBorder="1" applyAlignment="1">
      <alignment horizontal="centerContinuous"/>
    </xf>
    <xf numFmtId="0" fontId="15" fillId="3" borderId="0" xfId="0" applyNumberFormat="1" applyFont="1" applyFill="1" applyBorder="1" applyAlignment="1">
      <alignment horizontal="centerContinuous"/>
    </xf>
    <xf numFmtId="49" fontId="6" fillId="3" borderId="5" xfId="0" applyNumberFormat="1" applyFont="1" applyFill="1" applyBorder="1" applyAlignment="1" applyProtection="1">
      <alignment horizontal="center"/>
      <protection locked="0"/>
    </xf>
    <xf numFmtId="39" fontId="6" fillId="3" borderId="5" xfId="0" applyNumberFormat="1" applyFont="1" applyFill="1" applyBorder="1" applyAlignment="1" applyProtection="1">
      <alignment horizontal="center"/>
      <protection locked="0"/>
    </xf>
    <xf numFmtId="166" fontId="16" fillId="0" borderId="5" xfId="0" applyNumberFormat="1" applyFont="1" applyFill="1" applyBorder="1" applyAlignment="1" applyProtection="1">
      <alignment horizontal="center"/>
    </xf>
    <xf numFmtId="0" fontId="6" fillId="0" borderId="3" xfId="0" applyNumberFormat="1" applyFont="1" applyFill="1" applyBorder="1"/>
    <xf numFmtId="0" fontId="16" fillId="0" borderId="3" xfId="0" applyNumberFormat="1" applyFont="1" applyFill="1" applyBorder="1"/>
    <xf numFmtId="0" fontId="3" fillId="0" borderId="3" xfId="0" applyNumberFormat="1" applyFont="1" applyFill="1" applyBorder="1"/>
    <xf numFmtId="0" fontId="3" fillId="0" borderId="14" xfId="0" applyNumberFormat="1" applyFont="1" applyFill="1" applyBorder="1"/>
    <xf numFmtId="0" fontId="15" fillId="0" borderId="4" xfId="0" applyNumberFormat="1" applyFont="1" applyFill="1" applyBorder="1"/>
    <xf numFmtId="0" fontId="15" fillId="0" borderId="15" xfId="0" applyNumberFormat="1" applyFont="1" applyFill="1" applyBorder="1"/>
    <xf numFmtId="0" fontId="7" fillId="2" borderId="0" xfId="0" applyFont="1"/>
    <xf numFmtId="164" fontId="16" fillId="0" borderId="5" xfId="0" applyNumberFormat="1" applyFont="1" applyFill="1" applyBorder="1" applyAlignment="1" applyProtection="1">
      <alignment horizontal="right"/>
    </xf>
    <xf numFmtId="43" fontId="16" fillId="0" borderId="5" xfId="1" applyFont="1" applyFill="1" applyBorder="1" applyAlignment="1" applyProtection="1">
      <alignment horizontal="right"/>
    </xf>
    <xf numFmtId="164" fontId="6" fillId="3" borderId="5" xfId="0" applyNumberFormat="1" applyFont="1" applyFill="1" applyBorder="1" applyAlignment="1" applyProtection="1">
      <alignment horizontal="right"/>
      <protection locked="0"/>
    </xf>
    <xf numFmtId="166" fontId="6" fillId="3" borderId="5" xfId="0" applyNumberFormat="1" applyFont="1" applyFill="1" applyBorder="1" applyAlignment="1" applyProtection="1">
      <alignment horizontal="right"/>
      <protection locked="0"/>
    </xf>
    <xf numFmtId="0" fontId="24" fillId="0" borderId="0" xfId="0" applyNumberFormat="1" applyFont="1" applyFill="1"/>
    <xf numFmtId="0" fontId="24" fillId="2" borderId="0" xfId="0" applyNumberFormat="1" applyFont="1"/>
    <xf numFmtId="0" fontId="22" fillId="2" borderId="0" xfId="0" applyFont="1"/>
    <xf numFmtId="0" fontId="25" fillId="2" borderId="0" xfId="0" applyFont="1"/>
    <xf numFmtId="0" fontId="25" fillId="0" borderId="5" xfId="0" applyNumberFormat="1" applyFont="1" applyFill="1" applyBorder="1" applyAlignment="1">
      <alignment horizontal="center"/>
    </xf>
    <xf numFmtId="0" fontId="15" fillId="2" borderId="0" xfId="0" applyNumberFormat="1" applyFont="1"/>
    <xf numFmtId="0" fontId="23" fillId="0" borderId="0" xfId="0" applyNumberFormat="1" applyFont="1" applyFill="1"/>
    <xf numFmtId="0" fontId="26" fillId="2" borderId="5" xfId="0" applyFont="1" applyBorder="1" applyAlignment="1">
      <alignment horizontal="center"/>
    </xf>
    <xf numFmtId="43" fontId="27" fillId="0" borderId="5" xfId="0" applyNumberFormat="1" applyFont="1" applyFill="1" applyBorder="1" applyAlignment="1">
      <alignment horizontal="right"/>
    </xf>
    <xf numFmtId="0" fontId="8" fillId="3" borderId="5" xfId="0" applyNumberFormat="1" applyFont="1" applyFill="1" applyBorder="1" applyAlignment="1">
      <alignment vertical="center"/>
    </xf>
    <xf numFmtId="43" fontId="24" fillId="2" borderId="0" xfId="0" applyNumberFormat="1" applyFont="1"/>
    <xf numFmtId="0" fontId="7" fillId="2" borderId="0" xfId="0" applyFont="1" applyAlignment="1">
      <alignment horizontal="center"/>
    </xf>
    <xf numFmtId="0" fontId="7" fillId="2" borderId="0" xfId="0" applyFont="1" applyAlignment="1"/>
    <xf numFmtId="167" fontId="17" fillId="2" borderId="0" xfId="0" applyNumberFormat="1" applyFont="1"/>
    <xf numFmtId="49" fontId="28" fillId="2" borderId="0" xfId="0" applyNumberFormat="1" applyFont="1"/>
    <xf numFmtId="0" fontId="7" fillId="0" borderId="0" xfId="0" applyFont="1" applyFill="1"/>
    <xf numFmtId="168" fontId="17" fillId="2" borderId="0" xfId="0" applyNumberFormat="1" applyFont="1"/>
    <xf numFmtId="165" fontId="28" fillId="0" borderId="0" xfId="0" applyNumberFormat="1" applyFont="1" applyFill="1"/>
    <xf numFmtId="168" fontId="17" fillId="0" borderId="0" xfId="0" applyNumberFormat="1" applyFont="1" applyFill="1"/>
    <xf numFmtId="10" fontId="7" fillId="2" borderId="0" xfId="0" applyNumberFormat="1" applyFont="1"/>
    <xf numFmtId="168" fontId="7" fillId="0" borderId="0" xfId="0" applyNumberFormat="1" applyFont="1" applyFill="1"/>
    <xf numFmtId="4" fontId="28" fillId="0" borderId="0" xfId="0" applyNumberFormat="1" applyFont="1" applyFill="1"/>
    <xf numFmtId="169" fontId="17" fillId="2" borderId="0" xfId="0" applyNumberFormat="1" applyFont="1"/>
    <xf numFmtId="173" fontId="7" fillId="2" borderId="0" xfId="0" applyNumberFormat="1" applyFont="1"/>
    <xf numFmtId="0" fontId="7" fillId="2" borderId="0" xfId="0" quotePrefix="1" applyFont="1" applyAlignment="1">
      <alignment horizontal="center"/>
    </xf>
    <xf numFmtId="0" fontId="7" fillId="2" borderId="0" xfId="0" applyFont="1" applyBorder="1" applyAlignment="1">
      <alignment horizontal="center" vertical="top"/>
    </xf>
    <xf numFmtId="170" fontId="17" fillId="2" borderId="0" xfId="0" applyNumberFormat="1" applyFont="1"/>
    <xf numFmtId="170" fontId="7" fillId="2" borderId="0" xfId="0" applyNumberFormat="1" applyFont="1"/>
    <xf numFmtId="165" fontId="7" fillId="2" borderId="0" xfId="0" applyNumberFormat="1" applyFont="1"/>
    <xf numFmtId="0" fontId="7" fillId="4" borderId="0" xfId="0" applyFont="1" applyFill="1"/>
    <xf numFmtId="4" fontId="7" fillId="2" borderId="0" xfId="0" applyNumberFormat="1" applyFont="1"/>
    <xf numFmtId="0" fontId="7" fillId="2" borderId="0" xfId="0" applyFont="1" applyBorder="1" applyAlignment="1">
      <alignment horizontal="center"/>
    </xf>
    <xf numFmtId="165" fontId="7" fillId="0" borderId="0" xfId="0" applyNumberFormat="1" applyFont="1" applyFill="1"/>
    <xf numFmtId="0" fontId="7" fillId="2" borderId="0" xfId="0" applyFont="1" applyBorder="1"/>
    <xf numFmtId="0" fontId="7" fillId="2" borderId="8" xfId="0" applyFont="1" applyBorder="1" applyAlignment="1">
      <alignment horizontal="center"/>
    </xf>
    <xf numFmtId="0" fontId="7" fillId="2" borderId="11" xfId="0" applyFont="1" applyBorder="1" applyAlignment="1">
      <alignment horizontal="center"/>
    </xf>
    <xf numFmtId="0" fontId="7" fillId="2" borderId="11" xfId="0" applyFont="1" applyBorder="1"/>
    <xf numFmtId="0" fontId="7" fillId="2" borderId="11" xfId="0" applyFont="1" applyBorder="1" applyAlignment="1">
      <alignment horizontal="center" vertical="top"/>
    </xf>
    <xf numFmtId="0" fontId="7" fillId="0" borderId="0" xfId="0" applyFont="1" applyFill="1" applyBorder="1" applyAlignment="1">
      <alignment horizontal="center"/>
    </xf>
    <xf numFmtId="0" fontId="7" fillId="2" borderId="0" xfId="0" applyNumberFormat="1" applyFont="1" applyBorder="1" applyAlignment="1">
      <alignment horizontal="center"/>
    </xf>
    <xf numFmtId="4" fontId="7" fillId="0" borderId="0" xfId="0" applyNumberFormat="1" applyFont="1" applyFill="1"/>
    <xf numFmtId="4" fontId="19" fillId="4" borderId="0" xfId="0" applyNumberFormat="1" applyFont="1" applyFill="1"/>
    <xf numFmtId="4" fontId="19" fillId="4" borderId="11" xfId="0" applyNumberFormat="1" applyFont="1" applyFill="1" applyBorder="1"/>
    <xf numFmtId="4" fontId="7" fillId="4" borderId="0" xfId="0" applyNumberFormat="1" applyFont="1" applyFill="1" applyBorder="1"/>
    <xf numFmtId="2" fontId="7" fillId="2" borderId="0" xfId="0" applyNumberFormat="1" applyFont="1" applyBorder="1"/>
    <xf numFmtId="4" fontId="7" fillId="2" borderId="11" xfId="0" applyNumberFormat="1" applyFont="1" applyBorder="1"/>
    <xf numFmtId="0" fontId="7" fillId="0" borderId="0" xfId="0" applyFont="1" applyFill="1" applyBorder="1" applyAlignment="1">
      <alignment horizontal="center" vertical="top"/>
    </xf>
    <xf numFmtId="0" fontId="7" fillId="0" borderId="0" xfId="0" applyFont="1" applyFill="1" applyAlignment="1">
      <alignment horizontal="center"/>
    </xf>
    <xf numFmtId="4" fontId="20" fillId="2" borderId="0" xfId="0" applyNumberFormat="1" applyFont="1"/>
    <xf numFmtId="4" fontId="7" fillId="2" borderId="0" xfId="0" applyNumberFormat="1" applyFont="1" applyBorder="1"/>
    <xf numFmtId="4" fontId="7" fillId="2" borderId="7" xfId="0" applyNumberFormat="1" applyFont="1" applyBorder="1"/>
    <xf numFmtId="0" fontId="29" fillId="0" borderId="0" xfId="0" applyFont="1" applyFill="1" applyBorder="1"/>
    <xf numFmtId="0" fontId="29" fillId="2" borderId="0" xfId="0" applyNumberFormat="1" applyFont="1"/>
    <xf numFmtId="0" fontId="24" fillId="0" borderId="5" xfId="0" applyFont="1" applyFill="1" applyBorder="1" applyAlignment="1">
      <alignment horizontal="center" vertical="top"/>
    </xf>
    <xf numFmtId="0" fontId="24" fillId="0" borderId="16" xfId="0" applyFont="1" applyFill="1" applyBorder="1" applyAlignment="1">
      <alignment horizontal="center" vertical="top"/>
    </xf>
    <xf numFmtId="0" fontId="24" fillId="2" borderId="0" xfId="0" applyNumberFormat="1" applyFont="1" applyBorder="1"/>
    <xf numFmtId="0" fontId="24" fillId="0" borderId="16" xfId="0" applyFont="1" applyFill="1" applyBorder="1" applyAlignment="1"/>
    <xf numFmtId="0" fontId="24" fillId="0" borderId="9" xfId="0" applyFont="1" applyFill="1" applyBorder="1" applyAlignment="1"/>
    <xf numFmtId="0" fontId="25" fillId="2" borderId="5" xfId="0" applyFont="1" applyBorder="1" applyAlignment="1">
      <alignment horizontal="center"/>
    </xf>
    <xf numFmtId="0" fontId="25" fillId="0" borderId="5" xfId="4" applyFont="1" applyBorder="1" applyAlignment="1">
      <alignment horizontal="center" wrapText="1"/>
    </xf>
    <xf numFmtId="0" fontId="25" fillId="0" borderId="5" xfId="4" applyFont="1" applyBorder="1" applyAlignment="1">
      <alignment horizontal="center" vertical="top" wrapText="1"/>
    </xf>
    <xf numFmtId="0" fontId="26" fillId="2" borderId="5" xfId="0" applyFont="1" applyBorder="1" applyAlignment="1">
      <alignment horizontal="center" wrapText="1"/>
    </xf>
    <xf numFmtId="172" fontId="3" fillId="5" borderId="5" xfId="2" applyNumberFormat="1" applyFont="1" applyFill="1" applyBorder="1" applyAlignment="1">
      <alignment horizontal="center"/>
    </xf>
    <xf numFmtId="172" fontId="3" fillId="5" borderId="7" xfId="2" applyNumberFormat="1" applyFont="1" applyFill="1" applyBorder="1" applyAlignment="1">
      <alignment horizontal="center"/>
    </xf>
    <xf numFmtId="0" fontId="24" fillId="2" borderId="0" xfId="0" applyFont="1" applyBorder="1" applyAlignment="1">
      <alignment horizontal="right"/>
    </xf>
    <xf numFmtId="0" fontId="26" fillId="2" borderId="17" xfId="0" applyFont="1" applyBorder="1"/>
    <xf numFmtId="0" fontId="22" fillId="2" borderId="18" xfId="0" applyFont="1" applyBorder="1"/>
    <xf numFmtId="44" fontId="24" fillId="2" borderId="18" xfId="3" applyFont="1" applyFill="1" applyBorder="1"/>
    <xf numFmtId="44" fontId="22" fillId="2" borderId="0" xfId="3" applyFont="1" applyFill="1"/>
    <xf numFmtId="0" fontId="24" fillId="5" borderId="0" xfId="0" applyNumberFormat="1" applyFont="1" applyFill="1"/>
    <xf numFmtId="44" fontId="24" fillId="5" borderId="0" xfId="3" applyFont="1" applyFill="1"/>
    <xf numFmtId="0" fontId="23" fillId="5" borderId="0" xfId="0" applyNumberFormat="1" applyFont="1" applyFill="1"/>
    <xf numFmtId="0" fontId="25" fillId="5" borderId="0" xfId="0" applyNumberFormat="1" applyFont="1" applyFill="1"/>
    <xf numFmtId="0" fontId="25" fillId="5" borderId="0" xfId="0" applyNumberFormat="1" applyFont="1" applyFill="1" applyAlignment="1">
      <alignment horizontal="center"/>
    </xf>
    <xf numFmtId="0" fontId="23" fillId="5" borderId="0" xfId="0" applyNumberFormat="1" applyFont="1" applyFill="1" applyAlignment="1">
      <alignment horizontal="center"/>
    </xf>
    <xf numFmtId="44" fontId="23" fillId="5" borderId="0" xfId="3" applyFont="1" applyFill="1"/>
    <xf numFmtId="0" fontId="31" fillId="5" borderId="5" xfId="0" applyFont="1" applyFill="1" applyBorder="1"/>
    <xf numFmtId="174" fontId="24" fillId="5" borderId="5" xfId="3" applyNumberFormat="1" applyFont="1" applyFill="1" applyBorder="1"/>
    <xf numFmtId="0" fontId="24" fillId="5" borderId="18" xfId="0" applyNumberFormat="1" applyFont="1" applyFill="1" applyBorder="1"/>
    <xf numFmtId="44" fontId="24" fillId="5" borderId="18" xfId="3" applyFont="1" applyFill="1" applyBorder="1"/>
    <xf numFmtId="0" fontId="24" fillId="2" borderId="18" xfId="0" applyNumberFormat="1" applyFont="1" applyBorder="1"/>
    <xf numFmtId="0" fontId="15" fillId="5" borderId="0" xfId="0" applyNumberFormat="1" applyFont="1" applyFill="1"/>
    <xf numFmtId="44" fontId="24" fillId="5" borderId="17" xfId="3" applyFont="1" applyFill="1" applyBorder="1"/>
    <xf numFmtId="44" fontId="16" fillId="0" borderId="5" xfId="0" applyNumberFormat="1" applyFont="1" applyFill="1" applyBorder="1" applyAlignment="1" applyProtection="1">
      <alignment horizontal="right"/>
    </xf>
    <xf numFmtId="0" fontId="27" fillId="5" borderId="5" xfId="4" applyNumberFormat="1" applyFont="1" applyFill="1" applyBorder="1" applyAlignment="1">
      <alignment horizontal="center"/>
    </xf>
    <xf numFmtId="43" fontId="26" fillId="2" borderId="5" xfId="1" applyFont="1" applyFill="1" applyBorder="1"/>
    <xf numFmtId="43" fontId="22" fillId="2" borderId="5" xfId="1" applyFont="1" applyFill="1" applyBorder="1"/>
    <xf numFmtId="174" fontId="32" fillId="0" borderId="5" xfId="3" applyNumberFormat="1" applyFont="1" applyFill="1" applyBorder="1" applyAlignment="1"/>
    <xf numFmtId="43" fontId="25" fillId="2" borderId="5" xfId="1" applyFont="1" applyFill="1" applyBorder="1"/>
    <xf numFmtId="0" fontId="33" fillId="2" borderId="0" xfId="0" applyFont="1" applyBorder="1"/>
    <xf numFmtId="0" fontId="33" fillId="2" borderId="0" xfId="0" applyNumberFormat="1" applyFont="1" applyBorder="1"/>
    <xf numFmtId="0" fontId="33" fillId="2" borderId="0" xfId="0" applyNumberFormat="1" applyFont="1" applyBorder="1" applyAlignment="1">
      <alignment vertical="top" wrapText="1"/>
    </xf>
    <xf numFmtId="174" fontId="36" fillId="0" borderId="5" xfId="3" applyNumberFormat="1" applyFont="1" applyFill="1" applyBorder="1" applyAlignment="1"/>
    <xf numFmtId="174" fontId="37" fillId="0" borderId="5" xfId="3" applyNumberFormat="1" applyFont="1" applyFill="1" applyBorder="1" applyAlignment="1"/>
    <xf numFmtId="0" fontId="29" fillId="5" borderId="0" xfId="0" applyNumberFormat="1" applyFont="1" applyFill="1"/>
    <xf numFmtId="0" fontId="24" fillId="5" borderId="0" xfId="0" applyNumberFormat="1" applyFont="1" applyFill="1" applyBorder="1"/>
    <xf numFmtId="0" fontId="22" fillId="5" borderId="0" xfId="0" applyFont="1" applyFill="1"/>
    <xf numFmtId="0" fontId="25" fillId="0" borderId="5" xfId="0" applyFont="1" applyFill="1" applyBorder="1" applyAlignment="1">
      <alignment vertical="center" wrapText="1"/>
    </xf>
    <xf numFmtId="0" fontId="25" fillId="5" borderId="0" xfId="0" applyNumberFormat="1" applyFont="1" applyFill="1" applyBorder="1"/>
    <xf numFmtId="0" fontId="25" fillId="5" borderId="0" xfId="0" applyNumberFormat="1" applyFont="1" applyFill="1" applyBorder="1" applyAlignment="1">
      <alignment horizontal="center"/>
    </xf>
    <xf numFmtId="6" fontId="25" fillId="5" borderId="18" xfId="0" applyNumberFormat="1" applyFont="1" applyFill="1" applyBorder="1"/>
    <xf numFmtId="44" fontId="24" fillId="5" borderId="0" xfId="3" applyFont="1" applyFill="1" applyBorder="1"/>
    <xf numFmtId="6" fontId="25" fillId="5" borderId="0" xfId="0" applyNumberFormat="1" applyFont="1" applyFill="1" applyBorder="1"/>
    <xf numFmtId="0" fontId="26" fillId="5" borderId="0" xfId="0" applyNumberFormat="1" applyFont="1" applyFill="1" applyBorder="1"/>
    <xf numFmtId="0" fontId="26" fillId="5" borderId="7" xfId="0" applyNumberFormat="1" applyFont="1" applyFill="1" applyBorder="1" applyAlignment="1">
      <alignment horizontal="center"/>
    </xf>
    <xf numFmtId="0" fontId="26" fillId="5" borderId="11" xfId="0" applyNumberFormat="1" applyFont="1" applyFill="1" applyBorder="1"/>
    <xf numFmtId="0" fontId="26" fillId="5" borderId="16" xfId="0" applyNumberFormat="1" applyFont="1" applyFill="1" applyBorder="1"/>
    <xf numFmtId="6" fontId="26" fillId="5" borderId="5" xfId="0" applyNumberFormat="1" applyFont="1" applyFill="1" applyBorder="1"/>
    <xf numFmtId="6" fontId="26" fillId="5" borderId="20" xfId="0" applyNumberFormat="1" applyFont="1" applyFill="1" applyBorder="1" applyAlignment="1">
      <alignment horizontal="center"/>
    </xf>
    <xf numFmtId="0" fontId="38" fillId="5" borderId="0" xfId="0" applyNumberFormat="1" applyFont="1" applyFill="1"/>
    <xf numFmtId="0" fontId="36" fillId="5" borderId="0" xfId="0" applyNumberFormat="1" applyFont="1" applyFill="1"/>
    <xf numFmtId="44" fontId="36" fillId="5" borderId="0" xfId="3" applyFont="1" applyFill="1"/>
    <xf numFmtId="44" fontId="36" fillId="5" borderId="18" xfId="3" applyFont="1" applyFill="1" applyBorder="1"/>
    <xf numFmtId="0" fontId="30" fillId="2" borderId="0" xfId="0" applyNumberFormat="1" applyFont="1"/>
    <xf numFmtId="0" fontId="30" fillId="5" borderId="0" xfId="0" applyNumberFormat="1" applyFont="1" applyFill="1"/>
    <xf numFmtId="0" fontId="26" fillId="5" borderId="18" xfId="0" applyNumberFormat="1" applyFont="1" applyFill="1" applyBorder="1"/>
    <xf numFmtId="0" fontId="26" fillId="6" borderId="16" xfId="0" applyNumberFormat="1" applyFont="1" applyFill="1" applyBorder="1" applyAlignment="1">
      <alignment horizontal="center"/>
    </xf>
    <xf numFmtId="0" fontId="26" fillId="6" borderId="5" xfId="0" applyFont="1" applyFill="1" applyBorder="1"/>
    <xf numFmtId="0" fontId="25" fillId="2" borderId="0" xfId="0" applyFont="1" applyBorder="1"/>
    <xf numFmtId="49" fontId="35" fillId="2" borderId="0" xfId="0" applyNumberFormat="1" applyFont="1" applyBorder="1" applyAlignment="1">
      <alignment horizontal="center" vertical="top"/>
    </xf>
    <xf numFmtId="0" fontId="34" fillId="5" borderId="0" xfId="0" applyNumberFormat="1" applyFont="1" applyFill="1" applyBorder="1" applyAlignment="1">
      <alignment vertical="top"/>
    </xf>
    <xf numFmtId="0" fontId="24" fillId="5" borderId="0" xfId="0" applyFont="1" applyFill="1"/>
    <xf numFmtId="0" fontId="24" fillId="5" borderId="0" xfId="0" applyFont="1" applyFill="1" applyBorder="1"/>
    <xf numFmtId="0" fontId="24" fillId="2" borderId="0" xfId="0" applyFont="1"/>
    <xf numFmtId="0" fontId="40" fillId="2" borderId="0" xfId="0" applyFont="1" applyBorder="1" applyAlignment="1">
      <alignment horizontal="center" vertical="center"/>
    </xf>
    <xf numFmtId="0" fontId="41" fillId="2" borderId="0" xfId="0" applyFont="1" applyBorder="1" applyAlignment="1">
      <alignment horizontal="center" vertical="center"/>
    </xf>
    <xf numFmtId="0" fontId="29" fillId="5" borderId="0" xfId="0" applyFont="1" applyFill="1"/>
    <xf numFmtId="0" fontId="29" fillId="2" borderId="0" xfId="0" applyFont="1"/>
    <xf numFmtId="0" fontId="26" fillId="2" borderId="0" xfId="0" applyFont="1" applyBorder="1"/>
    <xf numFmtId="0" fontId="22" fillId="2" borderId="0" xfId="0" applyFont="1" applyBorder="1"/>
    <xf numFmtId="44" fontId="24" fillId="2" borderId="0" xfId="3" applyFont="1" applyFill="1" applyBorder="1"/>
    <xf numFmtId="0" fontId="24" fillId="0" borderId="9" xfId="0" applyFont="1" applyFill="1" applyBorder="1" applyAlignment="1">
      <alignment horizontal="center" vertical="top"/>
    </xf>
    <xf numFmtId="0" fontId="24" fillId="0" borderId="19" xfId="0" applyFont="1" applyFill="1" applyBorder="1" applyAlignment="1">
      <alignment horizontal="center" vertical="top"/>
    </xf>
    <xf numFmtId="0" fontId="24" fillId="0" borderId="20" xfId="0" applyFont="1" applyFill="1" applyBorder="1" applyAlignment="1">
      <alignment horizontal="center" vertical="top"/>
    </xf>
    <xf numFmtId="0" fontId="24" fillId="0" borderId="7" xfId="0" applyFont="1" applyFill="1" applyBorder="1" applyAlignment="1">
      <alignment horizontal="center" vertical="top"/>
    </xf>
    <xf numFmtId="174" fontId="26" fillId="0" borderId="16" xfId="3" applyNumberFormat="1" applyFont="1" applyFill="1" applyBorder="1"/>
    <xf numFmtId="174" fontId="25" fillId="0" borderId="5" xfId="3" applyNumberFormat="1" applyFont="1" applyFill="1" applyBorder="1" applyAlignment="1">
      <alignment horizontal="center"/>
    </xf>
    <xf numFmtId="174" fontId="25" fillId="0" borderId="5" xfId="3" applyNumberFormat="1" applyFont="1" applyFill="1" applyBorder="1"/>
    <xf numFmtId="0" fontId="24" fillId="0" borderId="16" xfId="0" applyNumberFormat="1" applyFont="1" applyFill="1" applyBorder="1" applyAlignment="1">
      <alignment vertical="top"/>
    </xf>
    <xf numFmtId="0" fontId="24" fillId="0" borderId="5" xfId="0" applyNumberFormat="1" applyFont="1" applyFill="1" applyBorder="1" applyAlignment="1">
      <alignment horizontal="center" vertical="top"/>
    </xf>
    <xf numFmtId="0" fontId="24" fillId="0" borderId="16" xfId="0" applyNumberFormat="1" applyFont="1" applyFill="1" applyBorder="1" applyAlignment="1"/>
    <xf numFmtId="0" fontId="24" fillId="0" borderId="16" xfId="0" applyNumberFormat="1" applyFont="1" applyFill="1" applyBorder="1" applyAlignment="1">
      <alignment horizontal="center" vertical="top"/>
    </xf>
    <xf numFmtId="0" fontId="24" fillId="0" borderId="9" xfId="0" applyNumberFormat="1" applyFont="1" applyFill="1" applyBorder="1" applyAlignment="1">
      <alignment horizontal="center" vertical="top"/>
    </xf>
    <xf numFmtId="0" fontId="24" fillId="0" borderId="7" xfId="0" applyNumberFormat="1" applyFont="1" applyFill="1" applyBorder="1" applyAlignment="1">
      <alignment horizontal="center" vertical="top"/>
    </xf>
    <xf numFmtId="4" fontId="17" fillId="0" borderId="0" xfId="0" applyNumberFormat="1" applyFont="1" applyFill="1"/>
    <xf numFmtId="2" fontId="7" fillId="2" borderId="0" xfId="0" applyNumberFormat="1" applyFont="1"/>
    <xf numFmtId="10" fontId="17" fillId="0" borderId="0" xfId="0" applyNumberFormat="1" applyFont="1" applyFill="1"/>
    <xf numFmtId="0" fontId="7" fillId="0" borderId="11" xfId="0" applyFont="1" applyFill="1" applyBorder="1" applyAlignment="1">
      <alignment horizontal="center"/>
    </xf>
    <xf numFmtId="0" fontId="0" fillId="5" borderId="0" xfId="0" applyFill="1" applyBorder="1" applyAlignment="1">
      <alignment horizontal="left" vertical="top" wrapText="1" indent="1"/>
    </xf>
    <xf numFmtId="0" fontId="0" fillId="2" borderId="0" xfId="0" applyNumberFormat="1" applyAlignment="1">
      <alignment horizontal="left" indent="1"/>
    </xf>
    <xf numFmtId="0" fontId="10" fillId="2" borderId="0" xfId="0" applyNumberFormat="1" applyFont="1" applyAlignment="1">
      <alignment horizontal="centerContinuous"/>
    </xf>
    <xf numFmtId="0" fontId="0" fillId="5" borderId="0" xfId="0" applyFill="1" applyBorder="1" applyAlignment="1">
      <alignment wrapText="1"/>
    </xf>
    <xf numFmtId="0" fontId="29" fillId="5" borderId="0" xfId="0" applyFont="1" applyFill="1" applyBorder="1" applyAlignment="1">
      <alignment horizontal="left" vertical="center" wrapText="1"/>
    </xf>
    <xf numFmtId="0" fontId="0" fillId="5" borderId="0" xfId="0" applyFont="1" applyFill="1" applyBorder="1" applyAlignment="1">
      <alignment wrapText="1"/>
    </xf>
    <xf numFmtId="0" fontId="7" fillId="2" borderId="0" xfId="0" applyFont="1" applyAlignment="1">
      <alignment horizontal="center"/>
    </xf>
    <xf numFmtId="0" fontId="34" fillId="2" borderId="0" xfId="0" applyNumberFormat="1" applyFont="1" applyBorder="1" applyAlignment="1">
      <alignment vertical="top" wrapText="1"/>
    </xf>
    <xf numFmtId="0" fontId="0" fillId="2" borderId="0" xfId="0" applyNumberFormat="1" applyBorder="1" applyAlignment="1">
      <alignment wrapText="1"/>
    </xf>
    <xf numFmtId="0" fontId="7" fillId="2" borderId="0" xfId="0" applyNumberFormat="1" applyFont="1" applyBorder="1" applyAlignment="1">
      <alignment wrapText="1"/>
    </xf>
    <xf numFmtId="0" fontId="7" fillId="2" borderId="0" xfId="0" applyFont="1" applyAlignment="1">
      <alignment horizontal="centerContinuous"/>
    </xf>
    <xf numFmtId="0" fontId="7" fillId="2" borderId="16" xfId="0" applyFont="1" applyBorder="1" applyAlignment="1">
      <alignment horizontal="centerContinuous"/>
    </xf>
    <xf numFmtId="0" fontId="7" fillId="2" borderId="19" xfId="0" applyFont="1" applyBorder="1" applyAlignment="1">
      <alignment horizontal="centerContinuous"/>
    </xf>
    <xf numFmtId="0" fontId="7" fillId="2" borderId="20" xfId="0" applyFont="1" applyBorder="1" applyAlignment="1">
      <alignment horizontal="centerContinuous"/>
    </xf>
    <xf numFmtId="0" fontId="26" fillId="5" borderId="16" xfId="0" applyNumberFormat="1" applyFont="1" applyFill="1" applyBorder="1" applyAlignment="1"/>
    <xf numFmtId="0" fontId="39" fillId="2" borderId="19" xfId="0" applyNumberFormat="1" applyFont="1" applyBorder="1" applyAlignment="1"/>
    <xf numFmtId="0" fontId="39" fillId="2" borderId="20" xfId="0" applyNumberFormat="1" applyFont="1" applyBorder="1" applyAlignment="1"/>
    <xf numFmtId="0" fontId="24" fillId="5" borderId="20" xfId="0" applyNumberFormat="1" applyFont="1" applyFill="1" applyBorder="1"/>
    <xf numFmtId="0" fontId="30" fillId="0" borderId="21" xfId="0" applyFont="1" applyFill="1" applyBorder="1" applyAlignment="1">
      <alignment horizontal="centerContinuous" wrapText="1"/>
    </xf>
    <xf numFmtId="0" fontId="30" fillId="0" borderId="22" xfId="0" applyNumberFormat="1" applyFont="1" applyFill="1" applyBorder="1" applyAlignment="1">
      <alignment horizontal="centerContinuous" wrapText="1"/>
    </xf>
    <xf numFmtId="0" fontId="30" fillId="0" borderId="23" xfId="0" applyNumberFormat="1" applyFont="1" applyFill="1" applyBorder="1" applyAlignment="1">
      <alignment horizontal="centerContinuous" wrapText="1"/>
    </xf>
    <xf numFmtId="0" fontId="26" fillId="5" borderId="0" xfId="0" applyFont="1" applyFill="1" applyBorder="1" applyAlignment="1">
      <alignment horizontal="left" vertical="center"/>
    </xf>
    <xf numFmtId="0" fontId="39" fillId="5" borderId="0" xfId="0" applyFont="1" applyFill="1" applyBorder="1" applyAlignment="1"/>
    <xf numFmtId="0" fontId="42" fillId="0" borderId="0" xfId="0" applyFont="1" applyFill="1" applyBorder="1" applyAlignment="1">
      <alignment horizontal="left" vertical="center"/>
    </xf>
    <xf numFmtId="0" fontId="40" fillId="0" borderId="0" xfId="0" applyFont="1" applyFill="1" applyBorder="1" applyAlignment="1">
      <alignment horizontal="centerContinuous" vertical="center"/>
    </xf>
    <xf numFmtId="0" fontId="24" fillId="5" borderId="0" xfId="0" applyFont="1" applyFill="1" applyBorder="1" applyAlignment="1">
      <alignment horizontal="centerContinuous"/>
    </xf>
    <xf numFmtId="0" fontId="24" fillId="5" borderId="0" xfId="0" applyFont="1" applyFill="1" applyAlignment="1">
      <alignment horizontal="centerContinuous"/>
    </xf>
    <xf numFmtId="0" fontId="29" fillId="5" borderId="0" xfId="0" applyFont="1" applyFill="1" applyBorder="1" applyAlignment="1">
      <alignment horizontal="left" vertical="center"/>
    </xf>
    <xf numFmtId="0" fontId="0" fillId="5" borderId="0" xfId="0" applyFont="1" applyFill="1" applyBorder="1" applyAlignment="1"/>
    <xf numFmtId="0" fontId="29" fillId="5" borderId="0" xfId="0" applyFont="1" applyFill="1" applyBorder="1"/>
    <xf numFmtId="0" fontId="25" fillId="5" borderId="0" xfId="0" applyFont="1" applyFill="1" applyBorder="1"/>
    <xf numFmtId="0" fontId="24" fillId="5" borderId="0" xfId="0" applyFont="1" applyFill="1" applyBorder="1" applyAlignment="1"/>
    <xf numFmtId="0" fontId="42" fillId="5" borderId="0" xfId="0" applyFont="1" applyFill="1" applyBorder="1" applyAlignment="1">
      <alignment vertical="top" wrapText="1"/>
    </xf>
    <xf numFmtId="0" fontId="0" fillId="5" borderId="0" xfId="0" applyFill="1" applyBorder="1" applyAlignment="1">
      <alignment vertical="top" wrapText="1"/>
    </xf>
    <xf numFmtId="0" fontId="29" fillId="5" borderId="0" xfId="0" applyFont="1" applyFill="1" applyAlignment="1">
      <alignment horizontal="left" indent="1"/>
    </xf>
    <xf numFmtId="0" fontId="0" fillId="5" borderId="0" xfId="0" applyFill="1" applyBorder="1" applyAlignment="1">
      <alignment horizontal="left" wrapText="1" indent="1"/>
    </xf>
    <xf numFmtId="0" fontId="29" fillId="5" borderId="0" xfId="0" applyFont="1" applyFill="1" applyAlignment="1">
      <alignment horizontal="left" indent="3"/>
    </xf>
    <xf numFmtId="0" fontId="29" fillId="5" borderId="0" xfId="0" applyFont="1" applyFill="1" applyBorder="1" applyAlignment="1">
      <alignment horizontal="left" vertical="center" wrapText="1"/>
    </xf>
    <xf numFmtId="0" fontId="0" fillId="5" borderId="0" xfId="0" applyFont="1" applyFill="1" applyBorder="1" applyAlignment="1">
      <alignment wrapText="1"/>
    </xf>
    <xf numFmtId="0" fontId="42" fillId="5" borderId="0" xfId="0" applyFont="1" applyFill="1" applyBorder="1" applyAlignment="1">
      <alignment horizontal="left" vertical="center" wrapText="1"/>
    </xf>
    <xf numFmtId="0" fontId="0" fillId="5" borderId="0" xfId="0" applyFill="1" applyBorder="1" applyAlignment="1">
      <alignment wrapText="1"/>
    </xf>
  </cellXfs>
  <cellStyles count="8">
    <cellStyle name="Comma" xfId="1" builtinId="3"/>
    <cellStyle name="Comma 2" xfId="2"/>
    <cellStyle name="Comma 4" xfId="7"/>
    <cellStyle name="Currency" xfId="3" builtinId="4"/>
    <cellStyle name="Normal" xfId="0" builtinId="0"/>
    <cellStyle name="Normal 2" xfId="4"/>
    <cellStyle name="Normal 3" xfId="5"/>
    <cellStyle name="Normal 5" xfId="6"/>
  </cellStyles>
  <dxfs count="0"/>
  <tableStyles count="0" defaultTableStyle="TableStyleMedium9" defaultPivotStyle="PivotStyleLight16"/>
  <colors>
    <mruColors>
      <color rgb="FF0000FF"/>
      <color rgb="FFF2DCDB"/>
      <color rgb="FFFDE9D9"/>
      <color rgb="FFCCFFFF"/>
      <color rgb="FF66FFFF"/>
      <color rgb="FFCCFFCC"/>
      <color rgb="FFFF99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87086</xdr:colOff>
      <xdr:row>20</xdr:row>
      <xdr:rowOff>32657</xdr:rowOff>
    </xdr:from>
    <xdr:to>
      <xdr:col>10</xdr:col>
      <xdr:colOff>968828</xdr:colOff>
      <xdr:row>29</xdr:row>
      <xdr:rowOff>87085</xdr:rowOff>
    </xdr:to>
    <xdr:sp macro="" textlink="">
      <xdr:nvSpPr>
        <xdr:cNvPr id="2" name="Rectangle 1" title="Blue Highlighting Square">
          <a:extLst>
            <a:ext uri="{FF2B5EF4-FFF2-40B4-BE49-F238E27FC236}">
              <a16:creationId xmlns:a16="http://schemas.microsoft.com/office/drawing/2014/main" id="{00000000-0008-0000-0100-000002000000}"/>
            </a:ext>
          </a:extLst>
        </xdr:cNvPr>
        <xdr:cNvSpPr/>
      </xdr:nvSpPr>
      <xdr:spPr bwMode="auto">
        <a:xfrm>
          <a:off x="3080657" y="3951514"/>
          <a:ext cx="3156857" cy="1752600"/>
        </a:xfrm>
        <a:prstGeom prst="rect">
          <a:avLst/>
        </a:prstGeom>
        <a:solidFill>
          <a:schemeClr val="accent5">
            <a:lumMod val="40000"/>
            <a:lumOff val="60000"/>
            <a:alpha val="53000"/>
          </a:schemeClr>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13</xdr:col>
      <xdr:colOff>65314</xdr:colOff>
      <xdr:row>39</xdr:row>
      <xdr:rowOff>14152</xdr:rowOff>
    </xdr:from>
    <xdr:to>
      <xdr:col>21</xdr:col>
      <xdr:colOff>10886</xdr:colOff>
      <xdr:row>50</xdr:row>
      <xdr:rowOff>54428</xdr:rowOff>
    </xdr:to>
    <xdr:sp macro="" textlink="">
      <xdr:nvSpPr>
        <xdr:cNvPr id="3" name="Rectangle 2" title="Blue Highlighting Square">
          <a:extLst>
            <a:ext uri="{FF2B5EF4-FFF2-40B4-BE49-F238E27FC236}">
              <a16:creationId xmlns:a16="http://schemas.microsoft.com/office/drawing/2014/main" id="{00000000-0008-0000-0100-000003000000}"/>
            </a:ext>
          </a:extLst>
        </xdr:cNvPr>
        <xdr:cNvSpPr/>
      </xdr:nvSpPr>
      <xdr:spPr bwMode="auto">
        <a:xfrm>
          <a:off x="7511143" y="6817723"/>
          <a:ext cx="4212772" cy="1956162"/>
        </a:xfrm>
        <a:prstGeom prst="rect">
          <a:avLst/>
        </a:prstGeom>
        <a:solidFill>
          <a:schemeClr val="accent5">
            <a:lumMod val="40000"/>
            <a:lumOff val="60000"/>
            <a:alpha val="53000"/>
          </a:schemeClr>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1:M27"/>
  <sheetViews>
    <sheetView showGridLines="0" tabSelected="1" zoomScale="85" workbookViewId="0"/>
  </sheetViews>
  <sheetFormatPr defaultColWidth="8.88671875" defaultRowHeight="12.75" x14ac:dyDescent="0.2"/>
  <cols>
    <col min="1" max="1" width="4.5546875" style="50" customWidth="1"/>
    <col min="2" max="2" width="2.77734375" style="50" customWidth="1"/>
    <col min="3" max="3" width="28.33203125" style="1" bestFit="1" customWidth="1"/>
    <col min="4" max="4" width="20.77734375" style="2" customWidth="1"/>
    <col min="5" max="5" width="8.88671875" style="1"/>
    <col min="6" max="10" width="8.88671875" style="50"/>
    <col min="11" max="11" width="9.77734375" style="50" customWidth="1"/>
    <col min="12" max="12" width="10.44140625" style="50" customWidth="1"/>
    <col min="13" max="16384" width="8.88671875" style="50"/>
  </cols>
  <sheetData>
    <row r="1" spans="3:13" ht="13.5" thickBot="1" x14ac:dyDescent="0.25"/>
    <row r="2" spans="3:13" x14ac:dyDescent="0.2">
      <c r="C2" s="3"/>
      <c r="D2" s="4"/>
      <c r="E2" s="5"/>
      <c r="F2" s="51"/>
      <c r="G2" s="51"/>
      <c r="H2" s="51"/>
      <c r="I2" s="51"/>
      <c r="J2" s="51"/>
      <c r="K2" s="51"/>
      <c r="L2" s="51"/>
      <c r="M2" s="52"/>
    </row>
    <row r="3" spans="3:13" x14ac:dyDescent="0.2">
      <c r="C3" s="53" t="s">
        <v>65</v>
      </c>
      <c r="D3" s="54"/>
      <c r="E3" s="55"/>
      <c r="F3" s="56"/>
      <c r="G3" s="56"/>
      <c r="H3" s="56"/>
      <c r="I3" s="56"/>
      <c r="J3" s="56"/>
      <c r="K3" s="56"/>
      <c r="L3" s="57"/>
      <c r="M3" s="58"/>
    </row>
    <row r="4" spans="3:13" x14ac:dyDescent="0.2">
      <c r="C4" s="53" t="s">
        <v>83</v>
      </c>
      <c r="D4" s="54"/>
      <c r="E4" s="55"/>
      <c r="F4" s="56"/>
      <c r="G4" s="56"/>
      <c r="H4" s="56"/>
      <c r="I4" s="56"/>
      <c r="J4" s="56"/>
      <c r="K4" s="56"/>
      <c r="L4" s="57"/>
      <c r="M4" s="58"/>
    </row>
    <row r="5" spans="3:13" x14ac:dyDescent="0.2">
      <c r="C5" s="53" t="s">
        <v>183</v>
      </c>
      <c r="D5" s="59"/>
      <c r="E5" s="60"/>
      <c r="F5" s="61"/>
      <c r="G5" s="61"/>
      <c r="H5" s="61"/>
      <c r="I5" s="56"/>
      <c r="J5" s="56"/>
      <c r="K5" s="56"/>
      <c r="L5" s="57"/>
      <c r="M5" s="58"/>
    </row>
    <row r="6" spans="3:13" x14ac:dyDescent="0.2">
      <c r="C6" s="53"/>
      <c r="D6" s="54"/>
      <c r="E6" s="55"/>
      <c r="F6" s="56"/>
      <c r="G6" s="56"/>
      <c r="H6" s="56"/>
      <c r="I6" s="56"/>
      <c r="J6" s="56"/>
      <c r="K6" s="56"/>
      <c r="L6" s="57"/>
      <c r="M6" s="58"/>
    </row>
    <row r="7" spans="3:13" ht="24.95" customHeight="1" x14ac:dyDescent="0.2">
      <c r="C7" s="6" t="s">
        <v>72</v>
      </c>
      <c r="D7" s="62" t="s">
        <v>14</v>
      </c>
      <c r="E7" s="11" t="s">
        <v>73</v>
      </c>
      <c r="F7" s="57"/>
      <c r="G7" s="57"/>
      <c r="H7" s="57"/>
      <c r="I7" s="57"/>
      <c r="J7" s="57"/>
      <c r="K7" s="57"/>
      <c r="L7" s="57"/>
      <c r="M7" s="58"/>
    </row>
    <row r="8" spans="3:13" ht="24.95" customHeight="1" x14ac:dyDescent="0.2">
      <c r="C8" s="6" t="s">
        <v>74</v>
      </c>
      <c r="D8" s="62" t="s">
        <v>14</v>
      </c>
      <c r="E8" s="11" t="s">
        <v>73</v>
      </c>
      <c r="F8" s="57"/>
      <c r="G8" s="57"/>
      <c r="H8" s="57"/>
      <c r="I8" s="57"/>
      <c r="J8" s="57"/>
      <c r="K8" s="57"/>
      <c r="L8" s="57"/>
      <c r="M8" s="58"/>
    </row>
    <row r="9" spans="3:13" ht="24.95" customHeight="1" x14ac:dyDescent="0.2">
      <c r="C9" s="6" t="s">
        <v>75</v>
      </c>
      <c r="D9" s="63">
        <v>0</v>
      </c>
      <c r="E9" s="11" t="s">
        <v>71</v>
      </c>
      <c r="F9" s="57"/>
      <c r="G9" s="57"/>
      <c r="H9" s="57"/>
      <c r="I9" s="57"/>
      <c r="J9" s="57"/>
      <c r="K9" s="57"/>
      <c r="L9" s="57"/>
      <c r="M9" s="58"/>
    </row>
    <row r="10" spans="3:13" ht="24.95" customHeight="1" x14ac:dyDescent="0.2">
      <c r="C10" s="7" t="s">
        <v>70</v>
      </c>
      <c r="D10" s="64" t="s">
        <v>78</v>
      </c>
      <c r="E10" s="48" t="s">
        <v>84</v>
      </c>
      <c r="F10" s="57"/>
      <c r="G10" s="57"/>
      <c r="H10" s="57"/>
      <c r="I10" s="57"/>
      <c r="J10" s="57"/>
      <c r="K10" s="57"/>
      <c r="L10" s="57"/>
      <c r="M10" s="58"/>
    </row>
    <row r="11" spans="3:13" ht="24.95" customHeight="1" x14ac:dyDescent="0.2">
      <c r="C11" s="6" t="s">
        <v>76</v>
      </c>
      <c r="D11" s="72">
        <f>'Enter AdminIndex '!H61</f>
        <v>0</v>
      </c>
      <c r="E11" s="8" t="s">
        <v>77</v>
      </c>
      <c r="F11" s="57"/>
      <c r="G11" s="57"/>
      <c r="H11" s="57"/>
      <c r="I11" s="57"/>
      <c r="J11" s="57"/>
      <c r="K11" s="57"/>
      <c r="L11" s="57"/>
      <c r="M11" s="58"/>
    </row>
    <row r="12" spans="3:13" ht="24.95" customHeight="1" x14ac:dyDescent="0.2">
      <c r="C12" s="6" t="s">
        <v>93</v>
      </c>
      <c r="D12" s="73" t="e">
        <f>'Enter Instructional fte'!E39</f>
        <v>#DIV/0!</v>
      </c>
      <c r="E12" s="8" t="s">
        <v>149</v>
      </c>
      <c r="F12" s="57"/>
      <c r="G12" s="57"/>
      <c r="H12" s="57"/>
      <c r="I12" s="57"/>
      <c r="J12" s="57"/>
      <c r="K12" s="57"/>
      <c r="L12" s="57"/>
      <c r="M12" s="58"/>
    </row>
    <row r="13" spans="3:13" ht="24.95" customHeight="1" x14ac:dyDescent="0.2">
      <c r="C13" s="6" t="s">
        <v>153</v>
      </c>
      <c r="D13" s="159">
        <f>'Enter Pupil Personnel fte '!E32</f>
        <v>0</v>
      </c>
      <c r="E13" s="8" t="s">
        <v>150</v>
      </c>
      <c r="F13" s="57"/>
      <c r="G13" s="57"/>
      <c r="H13" s="57"/>
      <c r="I13" s="57"/>
      <c r="J13" s="57"/>
      <c r="K13" s="57"/>
      <c r="L13" s="57"/>
      <c r="M13" s="58"/>
    </row>
    <row r="14" spans="3:13" ht="24.95" customHeight="1" x14ac:dyDescent="0.2">
      <c r="C14" s="6" t="s">
        <v>20</v>
      </c>
      <c r="D14" s="72">
        <f>'Enter AdminIndex '!H40</f>
        <v>0</v>
      </c>
      <c r="E14" s="8" t="s">
        <v>77</v>
      </c>
      <c r="F14" s="57"/>
      <c r="G14" s="57"/>
      <c r="H14" s="57"/>
      <c r="I14" s="57"/>
      <c r="J14" s="57"/>
      <c r="K14" s="57"/>
      <c r="L14" s="57"/>
      <c r="M14" s="58"/>
    </row>
    <row r="15" spans="3:13" ht="22.15" customHeight="1" x14ac:dyDescent="0.2">
      <c r="C15" s="6" t="s">
        <v>21</v>
      </c>
      <c r="D15" s="84">
        <f>'Enter Instructional fte'!B23</f>
        <v>0</v>
      </c>
      <c r="E15" s="8" t="s">
        <v>149</v>
      </c>
      <c r="M15" s="58"/>
    </row>
    <row r="16" spans="3:13" ht="24.95" customHeight="1" x14ac:dyDescent="0.2">
      <c r="C16" s="6" t="s">
        <v>92</v>
      </c>
      <c r="D16" s="72">
        <f>'Enter Pupil Personnel fte '!B22</f>
        <v>0</v>
      </c>
      <c r="E16" s="8" t="s">
        <v>150</v>
      </c>
      <c r="F16" s="57"/>
      <c r="G16" s="57"/>
      <c r="H16" s="57"/>
      <c r="I16" s="57"/>
      <c r="J16" s="57"/>
      <c r="K16" s="57"/>
      <c r="L16" s="57"/>
      <c r="M16" s="58"/>
    </row>
    <row r="17" spans="3:13" ht="24.95" customHeight="1" x14ac:dyDescent="0.2">
      <c r="C17" s="6" t="s">
        <v>23</v>
      </c>
      <c r="D17" s="74">
        <v>0</v>
      </c>
      <c r="E17" s="11" t="s">
        <v>73</v>
      </c>
      <c r="F17" s="57"/>
      <c r="G17" s="57"/>
      <c r="H17" s="57"/>
      <c r="I17" s="57"/>
      <c r="J17" s="57"/>
      <c r="K17" s="57"/>
      <c r="L17" s="57"/>
      <c r="M17" s="58"/>
    </row>
    <row r="18" spans="3:13" ht="24.95" customHeight="1" x14ac:dyDescent="0.2">
      <c r="C18" s="6" t="s">
        <v>24</v>
      </c>
      <c r="D18" s="75">
        <v>0</v>
      </c>
      <c r="E18" s="11" t="s">
        <v>73</v>
      </c>
      <c r="F18" s="57"/>
      <c r="G18" s="57"/>
      <c r="H18" s="57"/>
      <c r="I18" s="57"/>
      <c r="J18" s="57"/>
      <c r="K18" s="57"/>
      <c r="L18" s="57"/>
      <c r="M18" s="58"/>
    </row>
    <row r="19" spans="3:13" ht="24.95" customHeight="1" x14ac:dyDescent="0.2">
      <c r="C19" s="6" t="s">
        <v>25</v>
      </c>
      <c r="D19" s="75">
        <v>0</v>
      </c>
      <c r="E19" s="11" t="s">
        <v>73</v>
      </c>
      <c r="F19" s="57"/>
      <c r="G19" s="57"/>
      <c r="H19" s="57"/>
      <c r="I19" s="57"/>
      <c r="J19" s="57"/>
      <c r="K19" s="57"/>
      <c r="L19" s="57"/>
      <c r="M19" s="58"/>
    </row>
    <row r="20" spans="3:13" ht="24.95" customHeight="1" x14ac:dyDescent="0.2">
      <c r="C20" s="6" t="s">
        <v>105</v>
      </c>
      <c r="D20" s="75">
        <v>0</v>
      </c>
      <c r="E20" s="11" t="s">
        <v>73</v>
      </c>
      <c r="F20" s="57"/>
      <c r="G20" s="57"/>
      <c r="H20" s="57"/>
      <c r="I20" s="57"/>
      <c r="J20" s="57"/>
      <c r="K20" s="57"/>
      <c r="L20" s="57"/>
      <c r="M20" s="58"/>
    </row>
    <row r="21" spans="3:13" ht="24.95" customHeight="1" x14ac:dyDescent="0.2">
      <c r="C21" s="6" t="s">
        <v>26</v>
      </c>
      <c r="D21" s="75">
        <v>0</v>
      </c>
      <c r="E21" s="11" t="s">
        <v>73</v>
      </c>
      <c r="F21" s="57"/>
      <c r="G21" s="57"/>
      <c r="H21" s="57"/>
      <c r="I21" s="57"/>
      <c r="J21" s="57"/>
      <c r="K21" s="57"/>
      <c r="L21" s="57"/>
      <c r="M21" s="58"/>
    </row>
    <row r="22" spans="3:13" ht="20.100000000000001" customHeight="1" x14ac:dyDescent="0.2">
      <c r="C22" s="6" t="s">
        <v>63</v>
      </c>
      <c r="D22" s="10"/>
      <c r="E22" s="9"/>
      <c r="F22" s="57"/>
      <c r="G22" s="57"/>
      <c r="H22" s="57"/>
      <c r="I22" s="57"/>
      <c r="J22" s="57"/>
      <c r="K22" s="57"/>
      <c r="L22" s="57"/>
      <c r="M22" s="58"/>
    </row>
    <row r="23" spans="3:13" ht="20.100000000000001" customHeight="1" x14ac:dyDescent="0.2">
      <c r="C23" s="65" t="s">
        <v>66</v>
      </c>
      <c r="D23" s="11"/>
      <c r="E23" s="9"/>
      <c r="F23" s="57"/>
      <c r="G23" s="57"/>
      <c r="H23" s="57"/>
      <c r="I23" s="57"/>
      <c r="J23" s="57"/>
      <c r="K23" s="57"/>
      <c r="L23" s="57"/>
      <c r="M23" s="58"/>
    </row>
    <row r="24" spans="3:13" ht="20.100000000000001" customHeight="1" x14ac:dyDescent="0.2">
      <c r="C24" s="66" t="s">
        <v>69</v>
      </c>
      <c r="D24" s="11"/>
      <c r="E24" s="9"/>
      <c r="F24" s="57"/>
      <c r="G24" s="57"/>
      <c r="H24" s="57"/>
      <c r="I24" s="57"/>
      <c r="J24" s="57"/>
      <c r="K24" s="57"/>
      <c r="L24" s="57"/>
      <c r="M24" s="58"/>
    </row>
    <row r="25" spans="3:13" ht="20.100000000000001" customHeight="1" x14ac:dyDescent="0.2">
      <c r="C25" s="66"/>
      <c r="D25" s="11"/>
      <c r="E25" s="9"/>
      <c r="F25" s="57"/>
      <c r="G25" s="57"/>
      <c r="H25" s="57"/>
      <c r="I25" s="57"/>
      <c r="J25" s="57"/>
      <c r="K25" s="57"/>
      <c r="L25" s="57"/>
      <c r="M25" s="58"/>
    </row>
    <row r="26" spans="3:13" ht="20.100000000000001" customHeight="1" x14ac:dyDescent="0.2">
      <c r="C26" s="67" t="s">
        <v>103</v>
      </c>
      <c r="D26" s="11"/>
      <c r="E26" s="9"/>
      <c r="F26" s="57"/>
      <c r="G26" s="57"/>
      <c r="H26" s="57"/>
      <c r="I26" s="57"/>
      <c r="J26" s="57"/>
      <c r="K26" s="57"/>
      <c r="L26" s="57"/>
      <c r="M26" s="58"/>
    </row>
    <row r="27" spans="3:13" ht="13.5" thickBot="1" x14ac:dyDescent="0.25">
      <c r="C27" s="68" t="s">
        <v>104</v>
      </c>
      <c r="D27" s="12"/>
      <c r="E27" s="13"/>
      <c r="F27" s="69"/>
      <c r="G27" s="69"/>
      <c r="H27" s="69"/>
      <c r="I27" s="69"/>
      <c r="J27" s="69"/>
      <c r="K27" s="69"/>
      <c r="L27" s="69"/>
      <c r="M27" s="70"/>
    </row>
  </sheetData>
  <phoneticPr fontId="0" type="noConversion"/>
  <printOptions horizontalCentered="1" verticalCentered="1"/>
  <pageMargins left="0.47" right="0.2" top="0.52" bottom="0.25" header="0.5" footer="0.22"/>
  <pageSetup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zoomScale="70" zoomScaleNormal="70" workbookViewId="0"/>
  </sheetViews>
  <sheetFormatPr defaultColWidth="8.77734375" defaultRowHeight="14.25" x14ac:dyDescent="0.2"/>
  <cols>
    <col min="1" max="1" width="6.88671875" style="71" customWidth="1"/>
    <col min="2" max="2" width="3.77734375" style="71" bestFit="1" customWidth="1"/>
    <col min="3" max="3" width="11.77734375" style="71" customWidth="1"/>
    <col min="4" max="4" width="1.6640625" style="71" customWidth="1"/>
    <col min="5" max="5" width="11.77734375" style="71" customWidth="1"/>
    <col min="6" max="6" width="1.6640625" style="71" customWidth="1"/>
    <col min="7" max="7" width="11.77734375" style="71" customWidth="1"/>
    <col min="8" max="8" width="1.109375" style="71" customWidth="1"/>
    <col min="9" max="9" width="11.77734375" style="71" customWidth="1"/>
    <col min="10" max="10" width="1.77734375" style="71" customWidth="1"/>
    <col min="11" max="11" width="11.77734375" style="71" customWidth="1"/>
    <col min="12" max="12" width="1.109375" style="71" customWidth="1"/>
    <col min="13" max="13" width="12.5546875" style="71" customWidth="1"/>
    <col min="14" max="14" width="1.109375" style="71" customWidth="1"/>
    <col min="15" max="15" width="11.77734375" style="71" customWidth="1"/>
    <col min="16" max="16" width="1.109375" style="71" customWidth="1"/>
    <col min="17" max="17" width="11.77734375" style="71" customWidth="1"/>
    <col min="18" max="18" width="1.109375" style="71" customWidth="1"/>
    <col min="19" max="19" width="11.77734375" style="71" customWidth="1"/>
    <col min="20" max="20" width="1.109375" style="71" customWidth="1"/>
    <col min="21" max="21" width="11.77734375" style="71" customWidth="1"/>
    <col min="22" max="22" width="1.109375" style="71" customWidth="1"/>
    <col min="23" max="23" width="11.77734375" style="71" customWidth="1"/>
    <col min="24" max="24" width="1.109375" style="71" customWidth="1"/>
    <col min="25" max="25" width="11.77734375" style="71" customWidth="1"/>
    <col min="26" max="26" width="1.109375" style="71" customWidth="1"/>
    <col min="27" max="16384" width="8.77734375" style="71"/>
  </cols>
  <sheetData>
    <row r="1" spans="1:25" x14ac:dyDescent="0.2">
      <c r="A1" s="230"/>
      <c r="B1" s="230"/>
      <c r="C1" s="230"/>
      <c r="D1" s="230"/>
      <c r="E1" s="230"/>
      <c r="F1" s="230"/>
      <c r="G1" s="230"/>
      <c r="H1" s="230"/>
      <c r="I1" s="230"/>
      <c r="J1" s="230"/>
      <c r="K1" s="230"/>
      <c r="L1" s="230"/>
      <c r="M1" s="230"/>
      <c r="N1" s="230"/>
      <c r="O1" s="230"/>
      <c r="P1" s="230"/>
      <c r="Q1" s="230"/>
      <c r="R1" s="230"/>
      <c r="S1" s="230"/>
      <c r="T1" s="230"/>
      <c r="U1" s="230"/>
      <c r="V1" s="230"/>
      <c r="W1" s="230"/>
      <c r="X1" s="230"/>
      <c r="Y1" s="230"/>
    </row>
    <row r="2" spans="1:25" x14ac:dyDescent="0.2">
      <c r="A2" s="234" t="s">
        <v>19</v>
      </c>
      <c r="B2" s="234"/>
      <c r="C2" s="234"/>
      <c r="D2" s="234"/>
      <c r="E2" s="234"/>
      <c r="F2" s="234"/>
      <c r="G2" s="234"/>
      <c r="H2" s="234"/>
      <c r="I2" s="234"/>
      <c r="J2" s="234"/>
      <c r="K2" s="234"/>
      <c r="L2" s="234"/>
      <c r="M2" s="234"/>
      <c r="N2" s="234"/>
      <c r="O2" s="234"/>
      <c r="P2" s="234"/>
      <c r="Q2" s="234"/>
      <c r="R2" s="234"/>
      <c r="S2" s="234"/>
      <c r="T2" s="234"/>
      <c r="U2" s="234"/>
      <c r="V2" s="234"/>
      <c r="W2" s="234"/>
      <c r="X2" s="234"/>
      <c r="Y2" s="234"/>
    </row>
    <row r="3" spans="1:25" x14ac:dyDescent="0.2">
      <c r="A3" s="234" t="s">
        <v>106</v>
      </c>
      <c r="B3" s="234"/>
      <c r="C3" s="234"/>
      <c r="D3" s="234"/>
      <c r="E3" s="234"/>
      <c r="F3" s="234"/>
      <c r="G3" s="234"/>
      <c r="H3" s="234"/>
      <c r="I3" s="234"/>
      <c r="J3" s="234"/>
      <c r="K3" s="234"/>
      <c r="L3" s="234"/>
      <c r="M3" s="234"/>
      <c r="N3" s="234"/>
      <c r="O3" s="234"/>
      <c r="P3" s="234"/>
      <c r="Q3" s="234"/>
      <c r="R3" s="234"/>
      <c r="S3" s="234"/>
      <c r="T3" s="234"/>
      <c r="U3" s="234"/>
      <c r="V3" s="234"/>
      <c r="W3" s="234"/>
      <c r="X3" s="234"/>
      <c r="Y3" s="234"/>
    </row>
    <row r="4" spans="1:25" x14ac:dyDescent="0.2">
      <c r="A4" s="234" t="s">
        <v>121</v>
      </c>
      <c r="B4" s="234"/>
      <c r="C4" s="234"/>
      <c r="D4" s="234"/>
      <c r="E4" s="234"/>
      <c r="F4" s="234"/>
      <c r="G4" s="234"/>
      <c r="H4" s="234"/>
      <c r="I4" s="234"/>
      <c r="J4" s="234"/>
      <c r="K4" s="234"/>
      <c r="L4" s="234"/>
      <c r="M4" s="234"/>
      <c r="N4" s="234"/>
      <c r="O4" s="234"/>
      <c r="P4" s="234"/>
      <c r="Q4" s="234"/>
      <c r="R4" s="234"/>
      <c r="S4" s="234"/>
      <c r="T4" s="234"/>
      <c r="U4" s="234"/>
      <c r="V4" s="234"/>
      <c r="W4" s="234"/>
      <c r="X4" s="234"/>
      <c r="Y4" s="234"/>
    </row>
    <row r="5" spans="1:25" x14ac:dyDescent="0.2">
      <c r="A5" s="88" t="s">
        <v>184</v>
      </c>
      <c r="B5" s="88"/>
      <c r="C5" s="88"/>
      <c r="D5" s="88"/>
      <c r="E5" s="88"/>
      <c r="F5" s="88"/>
      <c r="G5" s="88"/>
      <c r="H5" s="88"/>
      <c r="I5" s="88"/>
      <c r="J5" s="88"/>
      <c r="K5" s="88"/>
      <c r="L5" s="88"/>
      <c r="M5" s="88"/>
      <c r="N5" s="88"/>
      <c r="O5" s="88"/>
      <c r="P5" s="88"/>
      <c r="Q5" s="88"/>
      <c r="R5" s="88"/>
      <c r="S5" s="88"/>
      <c r="T5" s="88"/>
      <c r="U5" s="88"/>
      <c r="V5" s="88"/>
      <c r="W5" s="88"/>
      <c r="X5" s="88"/>
      <c r="Y5" s="88"/>
    </row>
    <row r="7" spans="1:25" x14ac:dyDescent="0.2">
      <c r="A7" s="71" t="s">
        <v>107</v>
      </c>
      <c r="B7" s="89" t="str">
        <f>'Enter Data Elements'!D7</f>
        <v xml:space="preserve"> </v>
      </c>
      <c r="C7" s="90" t="str">
        <f>'Enter Data Elements'!D8</f>
        <v xml:space="preserve"> </v>
      </c>
      <c r="D7" s="91"/>
      <c r="E7" s="91"/>
    </row>
    <row r="9" spans="1:25" x14ac:dyDescent="0.2">
      <c r="A9" s="71" t="s">
        <v>22</v>
      </c>
      <c r="P9" s="71" t="s">
        <v>108</v>
      </c>
      <c r="W9" s="91"/>
    </row>
    <row r="10" spans="1:25" x14ac:dyDescent="0.2">
      <c r="A10" s="71" t="s">
        <v>122</v>
      </c>
      <c r="I10" s="92">
        <v>1.84399</v>
      </c>
      <c r="J10" s="92"/>
      <c r="P10" s="71" t="s">
        <v>122</v>
      </c>
      <c r="W10" s="93">
        <f>'Enter Data Elements'!D11</f>
        <v>0</v>
      </c>
    </row>
    <row r="11" spans="1:25" x14ac:dyDescent="0.2">
      <c r="A11" s="71" t="s">
        <v>123</v>
      </c>
      <c r="I11" s="94">
        <v>1.86643</v>
      </c>
      <c r="J11" s="92"/>
      <c r="K11" s="95">
        <f>IF(I10&gt;I11,ROUND(I11/I10,4),1)</f>
        <v>1</v>
      </c>
      <c r="P11" s="71" t="s">
        <v>124</v>
      </c>
      <c r="W11" s="96">
        <f>W10*K11</f>
        <v>0</v>
      </c>
    </row>
    <row r="12" spans="1:25" x14ac:dyDescent="0.2">
      <c r="A12" s="71" t="s">
        <v>125</v>
      </c>
      <c r="I12" s="222">
        <v>0.19589999999999999</v>
      </c>
      <c r="P12" s="71" t="s">
        <v>126</v>
      </c>
      <c r="W12" s="97">
        <f>'Enter Data Elements'!D9</f>
        <v>0</v>
      </c>
    </row>
    <row r="13" spans="1:25" x14ac:dyDescent="0.2">
      <c r="I13" s="94"/>
      <c r="J13" s="92"/>
      <c r="K13" s="95"/>
    </row>
    <row r="14" spans="1:25" x14ac:dyDescent="0.2">
      <c r="J14" s="98"/>
      <c r="W14" s="99"/>
    </row>
    <row r="16" spans="1:25" ht="16.149999999999999" customHeight="1" x14ac:dyDescent="0.2">
      <c r="C16" s="87" t="s">
        <v>27</v>
      </c>
      <c r="D16" s="87"/>
      <c r="E16" s="87" t="s">
        <v>27</v>
      </c>
      <c r="F16" s="87"/>
      <c r="G16" s="235" t="s">
        <v>127</v>
      </c>
      <c r="H16" s="236"/>
      <c r="I16" s="237"/>
      <c r="J16" s="100"/>
      <c r="K16" s="87" t="s">
        <v>81</v>
      </c>
      <c r="L16" s="87"/>
      <c r="M16" s="87" t="s">
        <v>30</v>
      </c>
      <c r="N16" s="87"/>
      <c r="O16" s="87" t="s">
        <v>31</v>
      </c>
      <c r="P16" s="87"/>
      <c r="Q16" s="87" t="s">
        <v>27</v>
      </c>
      <c r="R16" s="87"/>
      <c r="S16" s="87" t="s">
        <v>27</v>
      </c>
      <c r="T16" s="87"/>
      <c r="U16" s="87" t="s">
        <v>18</v>
      </c>
      <c r="V16" s="87"/>
      <c r="W16" s="87" t="s">
        <v>33</v>
      </c>
      <c r="Y16" s="87" t="s">
        <v>34</v>
      </c>
    </row>
    <row r="17" spans="1:32" x14ac:dyDescent="0.2">
      <c r="C17" s="87" t="s">
        <v>37</v>
      </c>
      <c r="D17" s="87"/>
      <c r="E17" s="87" t="s">
        <v>37</v>
      </c>
      <c r="F17" s="87"/>
      <c r="G17" s="100" t="s">
        <v>28</v>
      </c>
      <c r="H17" s="100"/>
      <c r="I17" s="100" t="s">
        <v>29</v>
      </c>
      <c r="J17" s="87"/>
      <c r="K17" s="87" t="s">
        <v>128</v>
      </c>
      <c r="L17" s="87"/>
      <c r="M17" s="87" t="s">
        <v>27</v>
      </c>
      <c r="N17" s="87"/>
      <c r="O17" s="87" t="s">
        <v>36</v>
      </c>
      <c r="P17" s="87"/>
      <c r="Q17" s="87" t="s">
        <v>37</v>
      </c>
      <c r="S17" s="87" t="s">
        <v>32</v>
      </c>
      <c r="U17" s="87" t="s">
        <v>38</v>
      </c>
      <c r="V17" s="87"/>
      <c r="W17" s="87" t="s">
        <v>38</v>
      </c>
      <c r="Y17" s="87" t="s">
        <v>39</v>
      </c>
    </row>
    <row r="18" spans="1:32" x14ac:dyDescent="0.2">
      <c r="C18" s="87" t="s">
        <v>35</v>
      </c>
      <c r="E18" s="87" t="s">
        <v>36</v>
      </c>
      <c r="G18" s="87" t="s">
        <v>129</v>
      </c>
      <c r="H18" s="87"/>
      <c r="I18" s="87" t="s">
        <v>129</v>
      </c>
      <c r="K18" s="87" t="s">
        <v>37</v>
      </c>
      <c r="L18" s="87"/>
      <c r="M18" s="87" t="s">
        <v>37</v>
      </c>
      <c r="Q18" s="87" t="s">
        <v>36</v>
      </c>
      <c r="Y18" s="87" t="s">
        <v>40</v>
      </c>
    </row>
    <row r="19" spans="1:32" x14ac:dyDescent="0.2">
      <c r="G19" s="87"/>
      <c r="I19" s="87"/>
      <c r="K19" s="87" t="s">
        <v>36</v>
      </c>
      <c r="L19" s="87"/>
      <c r="M19" s="87" t="s">
        <v>36</v>
      </c>
      <c r="Y19" s="87" t="s">
        <v>41</v>
      </c>
    </row>
    <row r="20" spans="1:32" x14ac:dyDescent="0.2">
      <c r="E20" s="87" t="s">
        <v>42</v>
      </c>
      <c r="F20" s="87"/>
      <c r="L20" s="87"/>
      <c r="M20" s="87" t="s">
        <v>109</v>
      </c>
      <c r="Q20" s="101" t="s">
        <v>82</v>
      </c>
      <c r="W20" s="87" t="s">
        <v>80</v>
      </c>
      <c r="Y20" s="87" t="s">
        <v>87</v>
      </c>
    </row>
    <row r="21" spans="1:32" x14ac:dyDescent="0.2">
      <c r="C21" s="87" t="s">
        <v>43</v>
      </c>
      <c r="D21" s="87"/>
      <c r="E21" s="87" t="s">
        <v>44</v>
      </c>
      <c r="F21" s="87"/>
      <c r="G21" s="87" t="s">
        <v>45</v>
      </c>
      <c r="H21" s="87"/>
      <c r="I21" s="87" t="s">
        <v>46</v>
      </c>
      <c r="J21" s="87"/>
      <c r="K21" s="87" t="s">
        <v>47</v>
      </c>
      <c r="L21" s="87"/>
      <c r="M21" s="87" t="s">
        <v>48</v>
      </c>
      <c r="N21" s="87"/>
      <c r="O21" s="87" t="s">
        <v>49</v>
      </c>
      <c r="P21" s="87"/>
      <c r="Q21" s="87" t="s">
        <v>50</v>
      </c>
      <c r="R21" s="87"/>
      <c r="S21" s="100" t="str">
        <f>LOWER("I")</f>
        <v>i</v>
      </c>
      <c r="T21" s="87"/>
      <c r="U21" s="87" t="s">
        <v>51</v>
      </c>
      <c r="V21" s="87"/>
      <c r="W21" s="87" t="s">
        <v>79</v>
      </c>
      <c r="X21" s="87"/>
      <c r="Y21" s="87" t="s">
        <v>52</v>
      </c>
    </row>
    <row r="22" spans="1:32" x14ac:dyDescent="0.2">
      <c r="O22" s="91"/>
    </row>
    <row r="23" spans="1:32" x14ac:dyDescent="0.2">
      <c r="A23" s="71" t="s">
        <v>53</v>
      </c>
      <c r="C23" s="102">
        <v>7.4999999999999997E-2</v>
      </c>
      <c r="D23" s="103"/>
      <c r="E23" s="104">
        <f>$W$12*C23</f>
        <v>0</v>
      </c>
      <c r="G23" s="105"/>
      <c r="I23" s="105"/>
      <c r="K23" s="105"/>
      <c r="M23" s="104">
        <f>E23+G23</f>
        <v>0</v>
      </c>
      <c r="O23" s="93">
        <f>'Enter Data Elements'!D14</f>
        <v>0</v>
      </c>
      <c r="Q23" s="104">
        <f>M23</f>
        <v>0</v>
      </c>
      <c r="S23" s="104">
        <f>W11</f>
        <v>0</v>
      </c>
      <c r="U23" s="220">
        <v>38777</v>
      </c>
      <c r="W23" s="106">
        <f>S23*U23</f>
        <v>0</v>
      </c>
      <c r="Y23" s="106">
        <f>Q23*W23</f>
        <v>0</v>
      </c>
    </row>
    <row r="24" spans="1:32" x14ac:dyDescent="0.2">
      <c r="O24" s="91"/>
      <c r="Q24" s="101"/>
      <c r="AF24" s="221"/>
    </row>
    <row r="25" spans="1:32" x14ac:dyDescent="0.2">
      <c r="A25" s="71" t="s">
        <v>54</v>
      </c>
      <c r="C25" s="102">
        <v>1.0209999999999999</v>
      </c>
      <c r="D25" s="103"/>
      <c r="E25" s="104">
        <f>$W$12*C25</f>
        <v>0</v>
      </c>
      <c r="G25" s="105"/>
      <c r="I25" s="105"/>
      <c r="K25" s="105"/>
      <c r="M25" s="104">
        <f>E25+G25+I25+K25</f>
        <v>0</v>
      </c>
      <c r="O25" s="93">
        <f>'Enter Data Elements'!D15</f>
        <v>0</v>
      </c>
      <c r="Q25" s="104">
        <f>M25</f>
        <v>0</v>
      </c>
      <c r="S25" s="105"/>
      <c r="U25" s="105"/>
      <c r="W25" s="97" t="e">
        <f>'Enter Data Elements'!D12</f>
        <v>#DIV/0!</v>
      </c>
      <c r="Y25" s="106" t="e">
        <f>Q25*W25</f>
        <v>#DIV/0!</v>
      </c>
    </row>
    <row r="26" spans="1:32" ht="12.75" customHeight="1" x14ac:dyDescent="0.2">
      <c r="O26" s="91"/>
      <c r="Q26" s="101"/>
      <c r="S26" s="107"/>
    </row>
    <row r="27" spans="1:32" x14ac:dyDescent="0.2">
      <c r="A27" s="71" t="s">
        <v>130</v>
      </c>
      <c r="C27" s="102">
        <v>7.9000000000000001E-2</v>
      </c>
      <c r="D27" s="103"/>
      <c r="E27" s="104">
        <f>$W$12*C27</f>
        <v>0</v>
      </c>
      <c r="G27" s="105"/>
      <c r="I27" s="105"/>
      <c r="K27" s="105"/>
      <c r="M27" s="104">
        <f>E27+G27+I27+K27</f>
        <v>0</v>
      </c>
      <c r="O27" s="93">
        <f>'Enter Data Elements'!D16</f>
        <v>0</v>
      </c>
      <c r="Q27" s="104">
        <f>M27</f>
        <v>0</v>
      </c>
      <c r="S27" s="105"/>
      <c r="U27" s="105"/>
      <c r="W27" s="97" t="e">
        <f>IF('Enter Data Elements'!D13&gt;0,'Enter Data Elements'!D13, W25)</f>
        <v>#DIV/0!</v>
      </c>
      <c r="Y27" s="106" t="e">
        <f>Q27*W27</f>
        <v>#DIV/0!</v>
      </c>
    </row>
    <row r="28" spans="1:32" ht="12.75" customHeight="1" x14ac:dyDescent="0.2">
      <c r="O28" s="91"/>
      <c r="Q28" s="101"/>
      <c r="S28" s="107"/>
    </row>
    <row r="29" spans="1:32" x14ac:dyDescent="0.2">
      <c r="A29" s="71" t="s">
        <v>55</v>
      </c>
      <c r="C29" s="102">
        <v>0.375</v>
      </c>
      <c r="D29" s="103"/>
      <c r="E29" s="104">
        <f>$W$12*C29</f>
        <v>0</v>
      </c>
      <c r="G29" s="105"/>
      <c r="I29" s="105"/>
      <c r="K29" s="105"/>
      <c r="M29" s="108">
        <f>E29</f>
        <v>0</v>
      </c>
      <c r="O29" s="93">
        <f>'Enter Data Elements'!D17</f>
        <v>0</v>
      </c>
      <c r="Q29" s="104">
        <f>M29</f>
        <v>0</v>
      </c>
      <c r="S29" s="105"/>
      <c r="U29" s="220">
        <v>23216</v>
      </c>
      <c r="W29" s="105"/>
      <c r="Y29" s="105"/>
    </row>
    <row r="30" spans="1:32" x14ac:dyDescent="0.2">
      <c r="O30" s="91"/>
    </row>
    <row r="31" spans="1:32" x14ac:dyDescent="0.2">
      <c r="A31" s="71" t="s">
        <v>131</v>
      </c>
      <c r="M31" s="104">
        <f>M23+M25+M27+M29</f>
        <v>0</v>
      </c>
      <c r="O31" s="104">
        <f>O23+O25+O27+O29</f>
        <v>0</v>
      </c>
      <c r="Q31" s="104">
        <f>Q23+Q25+Q27+Q29</f>
        <v>0</v>
      </c>
    </row>
    <row r="35" spans="1:27" x14ac:dyDescent="0.2">
      <c r="Q35" s="109"/>
      <c r="R35" s="109"/>
      <c r="S35" s="109"/>
      <c r="T35" s="109"/>
      <c r="U35" s="109"/>
      <c r="V35" s="109"/>
      <c r="W35" s="109"/>
      <c r="X35" s="109"/>
      <c r="Y35" s="109"/>
    </row>
    <row r="36" spans="1:27" x14ac:dyDescent="0.2">
      <c r="C36" s="87" t="s">
        <v>55</v>
      </c>
      <c r="G36" s="87" t="s">
        <v>39</v>
      </c>
      <c r="I36" s="87" t="s">
        <v>31</v>
      </c>
      <c r="K36" s="87" t="s">
        <v>40</v>
      </c>
      <c r="M36" s="110" t="s">
        <v>57</v>
      </c>
      <c r="O36" s="107" t="s">
        <v>110</v>
      </c>
      <c r="P36" s="109"/>
      <c r="Q36" s="107" t="s">
        <v>88</v>
      </c>
      <c r="R36" s="109"/>
      <c r="S36" s="107" t="s">
        <v>40</v>
      </c>
      <c r="T36" s="109"/>
      <c r="U36" s="107" t="s">
        <v>56</v>
      </c>
      <c r="V36" s="109"/>
      <c r="W36" s="110" t="s">
        <v>40</v>
      </c>
    </row>
    <row r="37" spans="1:27" x14ac:dyDescent="0.2">
      <c r="C37" s="87" t="s">
        <v>39</v>
      </c>
      <c r="G37" s="87" t="s">
        <v>40</v>
      </c>
      <c r="I37" s="87" t="s">
        <v>38</v>
      </c>
      <c r="K37" s="87" t="s">
        <v>41</v>
      </c>
      <c r="M37" s="111" t="s">
        <v>41</v>
      </c>
      <c r="O37" s="107" t="s">
        <v>37</v>
      </c>
      <c r="P37" s="109"/>
      <c r="Q37" s="107" t="s">
        <v>37</v>
      </c>
      <c r="R37" s="109"/>
      <c r="S37" s="107" t="s">
        <v>41</v>
      </c>
      <c r="T37" s="109"/>
      <c r="U37" s="107" t="s">
        <v>38</v>
      </c>
      <c r="V37" s="109"/>
      <c r="W37" s="111" t="s">
        <v>41</v>
      </c>
    </row>
    <row r="38" spans="1:27" x14ac:dyDescent="0.2">
      <c r="C38" s="87" t="s">
        <v>40</v>
      </c>
      <c r="G38" s="87" t="s">
        <v>41</v>
      </c>
      <c r="K38" s="87" t="s">
        <v>58</v>
      </c>
      <c r="M38" s="112"/>
      <c r="O38" s="109"/>
      <c r="P38" s="109"/>
      <c r="Q38" s="109"/>
      <c r="R38" s="109"/>
      <c r="S38" s="107" t="s">
        <v>111</v>
      </c>
      <c r="T38" s="109"/>
      <c r="U38" s="107" t="s">
        <v>41</v>
      </c>
      <c r="V38" s="109"/>
      <c r="W38" s="113"/>
    </row>
    <row r="39" spans="1:27" x14ac:dyDescent="0.2">
      <c r="C39" s="87" t="s">
        <v>41</v>
      </c>
      <c r="G39" s="87"/>
      <c r="K39" s="87" t="s">
        <v>59</v>
      </c>
      <c r="M39" s="112"/>
      <c r="O39" s="109"/>
      <c r="P39" s="109"/>
      <c r="Q39" s="109"/>
      <c r="R39" s="109"/>
      <c r="S39" s="114"/>
      <c r="T39" s="109"/>
      <c r="U39" s="101"/>
      <c r="V39" s="109"/>
      <c r="W39" s="113"/>
    </row>
    <row r="40" spans="1:27" x14ac:dyDescent="0.2">
      <c r="C40" s="87" t="s">
        <v>132</v>
      </c>
      <c r="G40" s="87" t="s">
        <v>137</v>
      </c>
      <c r="K40" s="71" t="s">
        <v>141</v>
      </c>
      <c r="M40" s="223" t="s">
        <v>166</v>
      </c>
      <c r="O40" s="107" t="s">
        <v>133</v>
      </c>
      <c r="P40" s="109"/>
      <c r="Q40" s="109"/>
      <c r="R40" s="109"/>
      <c r="S40" s="115"/>
      <c r="T40" s="109"/>
      <c r="U40" s="107"/>
      <c r="V40" s="109"/>
      <c r="W40" s="113" t="s">
        <v>140</v>
      </c>
    </row>
    <row r="41" spans="1:27" x14ac:dyDescent="0.2">
      <c r="C41" s="87" t="s">
        <v>60</v>
      </c>
      <c r="G41" s="87" t="s">
        <v>138</v>
      </c>
      <c r="I41" s="107" t="s">
        <v>85</v>
      </c>
      <c r="K41" s="107" t="s">
        <v>139</v>
      </c>
      <c r="M41" s="111" t="s">
        <v>61</v>
      </c>
      <c r="O41" s="107" t="s">
        <v>112</v>
      </c>
      <c r="P41" s="109"/>
      <c r="Q41" s="107" t="s">
        <v>86</v>
      </c>
      <c r="R41" s="109"/>
      <c r="S41" s="107" t="s">
        <v>62</v>
      </c>
      <c r="T41" s="109"/>
      <c r="U41" s="107" t="s">
        <v>89</v>
      </c>
      <c r="V41" s="109"/>
      <c r="W41" s="111" t="s">
        <v>90</v>
      </c>
      <c r="AA41" s="87"/>
    </row>
    <row r="42" spans="1:27" x14ac:dyDescent="0.2">
      <c r="F42" s="91"/>
      <c r="G42" s="91"/>
      <c r="H42" s="91"/>
      <c r="I42" s="91"/>
      <c r="M42" s="112"/>
      <c r="O42" s="109"/>
      <c r="P42" s="109"/>
      <c r="Q42" s="109"/>
      <c r="R42" s="109"/>
      <c r="S42" s="109"/>
      <c r="T42" s="109"/>
      <c r="U42" s="107"/>
      <c r="V42" s="109"/>
      <c r="W42" s="111"/>
    </row>
    <row r="43" spans="1:27" x14ac:dyDescent="0.2">
      <c r="A43" s="71" t="s">
        <v>53</v>
      </c>
      <c r="C43" s="105"/>
      <c r="F43" s="91"/>
      <c r="G43" s="116">
        <f>Y23</f>
        <v>0</v>
      </c>
      <c r="H43" s="91"/>
      <c r="I43" s="97">
        <f>'Enter Data Elements'!D18</f>
        <v>0</v>
      </c>
      <c r="K43" s="117"/>
      <c r="M43" s="118" t="e">
        <f>IF($G$51&gt;$I$51,ROUND(G43/$G$51*$M$51,2),ROUND(I43/$I$51*$M$51,2))</f>
        <v>#DIV/0!</v>
      </c>
      <c r="O43" s="119"/>
      <c r="P43" s="109"/>
      <c r="Q43" s="119"/>
      <c r="R43" s="109"/>
      <c r="S43" s="119"/>
      <c r="T43" s="109"/>
      <c r="U43" s="119"/>
      <c r="V43" s="120"/>
      <c r="W43" s="121">
        <f>G43</f>
        <v>0</v>
      </c>
      <c r="AA43" s="106"/>
    </row>
    <row r="44" spans="1:27" x14ac:dyDescent="0.2">
      <c r="F44" s="91"/>
      <c r="G44" s="91"/>
      <c r="H44" s="91"/>
      <c r="I44" s="122"/>
      <c r="M44" s="112"/>
      <c r="O44" s="109"/>
      <c r="P44" s="109"/>
      <c r="Q44" s="109"/>
      <c r="R44" s="109"/>
      <c r="S44" s="115"/>
      <c r="T44" s="109"/>
      <c r="U44" s="101"/>
      <c r="V44" s="109"/>
      <c r="W44" s="113"/>
    </row>
    <row r="45" spans="1:27" x14ac:dyDescent="0.2">
      <c r="A45" s="71" t="s">
        <v>54</v>
      </c>
      <c r="C45" s="105"/>
      <c r="F45" s="123"/>
      <c r="G45" s="116" t="e">
        <f>Y25</f>
        <v>#DIV/0!</v>
      </c>
      <c r="H45" s="91"/>
      <c r="I45" s="97">
        <f>'Enter Data Elements'!D19</f>
        <v>0</v>
      </c>
      <c r="K45" s="117"/>
      <c r="M45" s="118" t="e">
        <f>IF($G$51&gt;$I$51,ROUND(G45/$G$51*$M$51,2),ROUND(I45/$I$51*$M$51,2))</f>
        <v>#DIV/0!</v>
      </c>
      <c r="O45" s="119"/>
      <c r="P45" s="109"/>
      <c r="Q45" s="119"/>
      <c r="R45" s="109"/>
      <c r="S45" s="119"/>
      <c r="T45" s="109"/>
      <c r="U45" s="119"/>
      <c r="V45" s="109"/>
      <c r="W45" s="121" t="e">
        <f>G45</f>
        <v>#DIV/0!</v>
      </c>
      <c r="AA45" s="106"/>
    </row>
    <row r="46" spans="1:27" x14ac:dyDescent="0.2">
      <c r="F46" s="123"/>
      <c r="G46" s="116" t="s">
        <v>14</v>
      </c>
      <c r="H46" s="91"/>
      <c r="I46" s="122"/>
      <c r="M46" s="112"/>
      <c r="O46" s="109"/>
      <c r="P46" s="109"/>
      <c r="Q46" s="109"/>
      <c r="R46" s="109"/>
      <c r="S46" s="115"/>
      <c r="T46" s="109"/>
      <c r="U46" s="101"/>
      <c r="V46" s="109"/>
      <c r="W46" s="113"/>
    </row>
    <row r="47" spans="1:27" x14ac:dyDescent="0.2">
      <c r="A47" s="71" t="s">
        <v>130</v>
      </c>
      <c r="C47" s="105"/>
      <c r="F47" s="91"/>
      <c r="G47" s="116" t="e">
        <f>Y27</f>
        <v>#DIV/0!</v>
      </c>
      <c r="H47" s="91"/>
      <c r="I47" s="97">
        <f>'Enter Data Elements'!D20</f>
        <v>0</v>
      </c>
      <c r="K47" s="117"/>
      <c r="M47" s="118" t="e">
        <f>IF($G$51&gt;$I$51,ROUND(G47/$G$51*$M$51,2),ROUND(I47/$I$51*$M$51,2))</f>
        <v>#DIV/0!</v>
      </c>
      <c r="O47" s="119"/>
      <c r="P47" s="109"/>
      <c r="Q47" s="119"/>
      <c r="R47" s="109"/>
      <c r="S47" s="119"/>
      <c r="T47" s="109"/>
      <c r="U47" s="119"/>
      <c r="V47" s="109"/>
      <c r="W47" s="121" t="e">
        <f>G47</f>
        <v>#DIV/0!</v>
      </c>
    </row>
    <row r="48" spans="1:27" x14ac:dyDescent="0.2">
      <c r="F48" s="91"/>
      <c r="G48" s="91"/>
      <c r="H48" s="91"/>
      <c r="I48" s="122"/>
      <c r="M48" s="112"/>
      <c r="O48" s="109"/>
      <c r="P48" s="109"/>
      <c r="Q48" s="109"/>
      <c r="R48" s="109"/>
      <c r="S48" s="115"/>
      <c r="T48" s="109"/>
      <c r="U48" s="101"/>
      <c r="V48" s="109"/>
      <c r="W48" s="113"/>
    </row>
    <row r="49" spans="1:27" x14ac:dyDescent="0.2">
      <c r="A49" s="71" t="s">
        <v>55</v>
      </c>
      <c r="C49" s="106">
        <f>Q29*U29</f>
        <v>0</v>
      </c>
      <c r="F49" s="123"/>
      <c r="G49" s="116">
        <f>C49</f>
        <v>0</v>
      </c>
      <c r="H49" s="91"/>
      <c r="I49" s="97">
        <f>'Enter Data Elements'!D21</f>
        <v>0</v>
      </c>
      <c r="K49" s="117"/>
      <c r="M49" s="118" t="e">
        <f>IF($G$51&gt;$I$51,ROUND(G49/$G$51*$M$51,2),ROUND(I49/$I$51*$M$51,2))</f>
        <v>#DIV/0!</v>
      </c>
      <c r="O49" s="119"/>
      <c r="P49" s="109"/>
      <c r="Q49" s="119"/>
      <c r="R49" s="109"/>
      <c r="S49" s="119"/>
      <c r="T49" s="109"/>
      <c r="U49" s="119"/>
      <c r="V49" s="109"/>
      <c r="W49" s="121">
        <f>G49</f>
        <v>0</v>
      </c>
      <c r="AA49" s="106"/>
    </row>
    <row r="50" spans="1:27" x14ac:dyDescent="0.2">
      <c r="I50" s="101"/>
      <c r="K50" s="124">
        <f>SUM(K43:K49)</f>
        <v>0</v>
      </c>
      <c r="M50" s="112"/>
      <c r="O50" s="109"/>
      <c r="P50" s="109"/>
      <c r="Q50" s="109"/>
      <c r="R50" s="109"/>
      <c r="S50" s="115"/>
      <c r="T50" s="109"/>
      <c r="U50" s="101"/>
      <c r="V50" s="109"/>
      <c r="W50" s="113"/>
    </row>
    <row r="51" spans="1:27" x14ac:dyDescent="0.2">
      <c r="A51" s="71" t="s">
        <v>131</v>
      </c>
      <c r="G51" s="106" t="e">
        <f>G43+G45+G47+G49</f>
        <v>#DIV/0!</v>
      </c>
      <c r="I51" s="106">
        <f>I43+I45+I47+I49</f>
        <v>0</v>
      </c>
      <c r="K51" s="125" t="e">
        <f>MIN(G51,I51)</f>
        <v>#DIV/0!</v>
      </c>
      <c r="M51" s="126" t="e">
        <f>ROUND(K51*$I$12,2)</f>
        <v>#DIV/0!</v>
      </c>
      <c r="O51" s="125"/>
      <c r="P51" s="109"/>
      <c r="Q51" s="125"/>
      <c r="R51" s="109"/>
      <c r="S51" s="109"/>
      <c r="T51" s="109"/>
      <c r="U51" s="109"/>
      <c r="V51" s="109"/>
      <c r="W51" s="126" t="e">
        <f>W43+W45+W47+W49</f>
        <v>#DIV/0!</v>
      </c>
    </row>
    <row r="52" spans="1:27" x14ac:dyDescent="0.2">
      <c r="Q52" s="109"/>
      <c r="R52" s="109"/>
      <c r="S52" s="109"/>
      <c r="T52" s="109"/>
      <c r="U52" s="109"/>
      <c r="V52" s="109"/>
      <c r="W52" s="109"/>
      <c r="X52" s="109"/>
      <c r="Y52" s="109"/>
    </row>
    <row r="53" spans="1:27" x14ac:dyDescent="0.2">
      <c r="I53" s="106"/>
    </row>
  </sheetData>
  <pageMargins left="0.25" right="0.25" top="0.75" bottom="0.75" header="0.3" footer="0.3"/>
  <pageSetup scale="68" orientation="landscape" horizontalDpi="1800" verticalDpi="18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zoomScale="87" zoomScaleNormal="87" workbookViewId="0"/>
  </sheetViews>
  <sheetFormatPr defaultColWidth="8.77734375" defaultRowHeight="10.9" customHeight="1" x14ac:dyDescent="0.15"/>
  <cols>
    <col min="1" max="1" width="8.77734375" style="16" customWidth="1"/>
    <col min="2" max="5" width="7.88671875" style="16" customWidth="1"/>
    <col min="6" max="6" width="9" style="16" customWidth="1"/>
    <col min="7" max="8" width="7.88671875" style="16" customWidth="1"/>
    <col min="9" max="9" width="7.44140625" style="15" customWidth="1"/>
    <col min="10" max="16384" width="8.77734375" style="16"/>
  </cols>
  <sheetData>
    <row r="1" spans="1:8" ht="10.9" customHeight="1" x14ac:dyDescent="0.15">
      <c r="A1" s="226" t="s">
        <v>167</v>
      </c>
      <c r="B1" s="226"/>
      <c r="C1" s="226"/>
      <c r="D1" s="226"/>
      <c r="E1" s="226"/>
      <c r="F1" s="226"/>
      <c r="G1" s="226"/>
      <c r="H1" s="226"/>
    </row>
    <row r="2" spans="1:8" ht="10.9" customHeight="1" x14ac:dyDescent="0.15">
      <c r="A2" s="17" t="s">
        <v>185</v>
      </c>
      <c r="B2" s="14"/>
      <c r="C2" s="14"/>
      <c r="D2" s="14"/>
      <c r="E2" s="14"/>
      <c r="F2" s="14"/>
      <c r="G2" s="14"/>
      <c r="H2" s="14"/>
    </row>
    <row r="3" spans="1:8" ht="10.9" customHeight="1" x14ac:dyDescent="0.15">
      <c r="A3" s="17"/>
      <c r="B3" s="14"/>
      <c r="C3" s="14"/>
      <c r="D3" s="14"/>
      <c r="E3" s="14"/>
      <c r="F3" s="14"/>
      <c r="G3" s="14"/>
      <c r="H3" s="14"/>
    </row>
    <row r="4" spans="1:8" ht="10.9" customHeight="1" x14ac:dyDescent="0.15">
      <c r="A4" s="38"/>
      <c r="B4" s="36"/>
      <c r="C4" s="36"/>
      <c r="D4" s="36"/>
      <c r="E4" s="34" t="s">
        <v>0</v>
      </c>
      <c r="F4" s="34" t="s">
        <v>1</v>
      </c>
      <c r="G4" s="34" t="s">
        <v>2</v>
      </c>
      <c r="H4" s="34" t="s">
        <v>3</v>
      </c>
    </row>
    <row r="5" spans="1:8" ht="10.9" customHeight="1" x14ac:dyDescent="0.15">
      <c r="A5" s="37" t="s">
        <v>4</v>
      </c>
      <c r="B5" s="37" t="s">
        <v>5</v>
      </c>
      <c r="C5" s="37" t="s">
        <v>6</v>
      </c>
      <c r="D5" s="37" t="s">
        <v>7</v>
      </c>
      <c r="E5" s="34" t="s">
        <v>8</v>
      </c>
      <c r="F5" s="34" t="s">
        <v>9</v>
      </c>
      <c r="G5" s="34" t="s">
        <v>10</v>
      </c>
      <c r="H5" s="34" t="s">
        <v>11</v>
      </c>
    </row>
    <row r="6" spans="1:8" ht="10.9" customHeight="1" x14ac:dyDescent="0.15">
      <c r="A6" s="34">
        <v>0</v>
      </c>
      <c r="B6" s="35">
        <v>1</v>
      </c>
      <c r="C6" s="35">
        <v>1.0375000000000001</v>
      </c>
      <c r="D6" s="35">
        <v>1.0764</v>
      </c>
      <c r="E6" s="35">
        <v>1.1168</v>
      </c>
      <c r="F6" s="35">
        <v>1.1587000000000001</v>
      </c>
      <c r="G6" s="35">
        <v>1.2021999999999999</v>
      </c>
      <c r="H6" s="35">
        <v>1.2473000000000001</v>
      </c>
    </row>
    <row r="7" spans="1:8" ht="10.9" customHeight="1" x14ac:dyDescent="0.15">
      <c r="A7" s="34">
        <v>1</v>
      </c>
      <c r="B7" s="35">
        <v>1.0375000000000001</v>
      </c>
      <c r="C7" s="35">
        <v>1.0764</v>
      </c>
      <c r="D7" s="35">
        <v>1.1168</v>
      </c>
      <c r="E7" s="35">
        <v>1.1587000000000001</v>
      </c>
      <c r="F7" s="35">
        <v>1.2021999999999999</v>
      </c>
      <c r="G7" s="35">
        <v>1.2473000000000001</v>
      </c>
      <c r="H7" s="35">
        <v>1.2941</v>
      </c>
    </row>
    <row r="8" spans="1:8" ht="10.9" customHeight="1" x14ac:dyDescent="0.15">
      <c r="A8" s="34">
        <v>2</v>
      </c>
      <c r="B8" s="35">
        <v>1.0764</v>
      </c>
      <c r="C8" s="35">
        <v>1.1168</v>
      </c>
      <c r="D8" s="35">
        <v>1.1587000000000001</v>
      </c>
      <c r="E8" s="35">
        <v>1.2021999999999999</v>
      </c>
      <c r="F8" s="35">
        <v>1.2473000000000001</v>
      </c>
      <c r="G8" s="35">
        <v>1.2941</v>
      </c>
      <c r="H8" s="35">
        <v>1.3426</v>
      </c>
    </row>
    <row r="9" spans="1:8" ht="10.9" customHeight="1" x14ac:dyDescent="0.15">
      <c r="A9" s="34">
        <v>3</v>
      </c>
      <c r="B9" s="35">
        <v>1.1168</v>
      </c>
      <c r="C9" s="35">
        <v>1.1587000000000001</v>
      </c>
      <c r="D9" s="35">
        <v>1.2021999999999999</v>
      </c>
      <c r="E9" s="35">
        <v>1.2473000000000001</v>
      </c>
      <c r="F9" s="35">
        <v>1.2941</v>
      </c>
      <c r="G9" s="35">
        <v>1.3426</v>
      </c>
      <c r="H9" s="35">
        <v>1.3929</v>
      </c>
    </row>
    <row r="10" spans="1:8" ht="10.9" customHeight="1" x14ac:dyDescent="0.15">
      <c r="A10" s="34">
        <v>4</v>
      </c>
      <c r="B10" s="35">
        <v>1.1587000000000001</v>
      </c>
      <c r="C10" s="35">
        <v>1.2021999999999999</v>
      </c>
      <c r="D10" s="35">
        <v>1.2473000000000001</v>
      </c>
      <c r="E10" s="35">
        <v>1.2941</v>
      </c>
      <c r="F10" s="35">
        <v>1.3426</v>
      </c>
      <c r="G10" s="35">
        <v>1.3929</v>
      </c>
      <c r="H10" s="35">
        <v>1.4451000000000001</v>
      </c>
    </row>
    <row r="11" spans="1:8" ht="10.9" customHeight="1" x14ac:dyDescent="0.15">
      <c r="A11" s="34">
        <v>5</v>
      </c>
      <c r="B11" s="35">
        <v>1.2021999999999999</v>
      </c>
      <c r="C11" s="35">
        <v>1.2473000000000001</v>
      </c>
      <c r="D11" s="35">
        <v>1.2941</v>
      </c>
      <c r="E11" s="35">
        <v>1.3426</v>
      </c>
      <c r="F11" s="35">
        <v>1.3929</v>
      </c>
      <c r="G11" s="35">
        <v>1.4451000000000001</v>
      </c>
      <c r="H11" s="35">
        <v>1.4993000000000001</v>
      </c>
    </row>
    <row r="12" spans="1:8" ht="10.9" customHeight="1" x14ac:dyDescent="0.15">
      <c r="A12" s="34">
        <v>6</v>
      </c>
      <c r="B12" s="35">
        <v>1.2473000000000001</v>
      </c>
      <c r="C12" s="35">
        <v>1.2941</v>
      </c>
      <c r="D12" s="35">
        <v>1.3426</v>
      </c>
      <c r="E12" s="35">
        <v>1.3929</v>
      </c>
      <c r="F12" s="35">
        <v>1.4451000000000001</v>
      </c>
      <c r="G12" s="35">
        <v>1.4993000000000001</v>
      </c>
      <c r="H12" s="35">
        <v>1.5555000000000001</v>
      </c>
    </row>
    <row r="13" spans="1:8" ht="10.9" customHeight="1" x14ac:dyDescent="0.15">
      <c r="A13" s="34">
        <v>7</v>
      </c>
      <c r="B13" s="35">
        <v>1.2941</v>
      </c>
      <c r="C13" s="35">
        <v>1.3426</v>
      </c>
      <c r="D13" s="35">
        <v>1.3929</v>
      </c>
      <c r="E13" s="35">
        <v>1.4451000000000001</v>
      </c>
      <c r="F13" s="35">
        <v>1.4993000000000001</v>
      </c>
      <c r="G13" s="35">
        <v>1.5555000000000001</v>
      </c>
      <c r="H13" s="35">
        <v>1.6137999999999999</v>
      </c>
    </row>
    <row r="14" spans="1:8" ht="10.9" customHeight="1" x14ac:dyDescent="0.15">
      <c r="A14" s="34">
        <v>8</v>
      </c>
      <c r="B14" s="35">
        <v>1.3426</v>
      </c>
      <c r="C14" s="35">
        <v>1.3929</v>
      </c>
      <c r="D14" s="35">
        <v>1.4451000000000001</v>
      </c>
      <c r="E14" s="35">
        <v>1.4993000000000001</v>
      </c>
      <c r="F14" s="35">
        <v>1.5555000000000001</v>
      </c>
      <c r="G14" s="35">
        <v>1.6137999999999999</v>
      </c>
      <c r="H14" s="35">
        <v>1.6742999999999999</v>
      </c>
    </row>
    <row r="15" spans="1:8" ht="10.9" customHeight="1" x14ac:dyDescent="0.15">
      <c r="A15" s="34">
        <v>9</v>
      </c>
      <c r="B15" s="35">
        <v>1.3929</v>
      </c>
      <c r="C15" s="35">
        <v>1.4451000000000001</v>
      </c>
      <c r="D15" s="35">
        <v>1.4993000000000001</v>
      </c>
      <c r="E15" s="35">
        <v>1.5555000000000001</v>
      </c>
      <c r="F15" s="35">
        <v>1.6137999999999999</v>
      </c>
      <c r="G15" s="35">
        <v>1.6742999999999999</v>
      </c>
      <c r="H15" s="35">
        <v>1.7371000000000001</v>
      </c>
    </row>
    <row r="16" spans="1:8" ht="10.9" customHeight="1" x14ac:dyDescent="0.15">
      <c r="A16" s="34">
        <v>10</v>
      </c>
      <c r="B16" s="35">
        <v>1.3929</v>
      </c>
      <c r="C16" s="35">
        <v>1.4993000000000001</v>
      </c>
      <c r="D16" s="35">
        <v>1.5555000000000001</v>
      </c>
      <c r="E16" s="35">
        <v>1.6137999999999999</v>
      </c>
      <c r="F16" s="35">
        <v>1.6742999999999999</v>
      </c>
      <c r="G16" s="35">
        <v>1.7371000000000001</v>
      </c>
      <c r="H16" s="35">
        <v>1.8022</v>
      </c>
    </row>
    <row r="17" spans="1:8" ht="10.9" customHeight="1" x14ac:dyDescent="0.15">
      <c r="A17" s="34">
        <v>11</v>
      </c>
      <c r="B17" s="35">
        <v>1.3929</v>
      </c>
      <c r="C17" s="35">
        <v>1.4993000000000001</v>
      </c>
      <c r="D17" s="35">
        <v>1.5555000000000001</v>
      </c>
      <c r="E17" s="35">
        <v>1.6137999999999999</v>
      </c>
      <c r="F17" s="35">
        <v>1.7371000000000001</v>
      </c>
      <c r="G17" s="35">
        <v>1.8022</v>
      </c>
      <c r="H17" s="35">
        <v>1.8697999999999999</v>
      </c>
    </row>
    <row r="18" spans="1:8" ht="10.9" customHeight="1" x14ac:dyDescent="0.15">
      <c r="A18" s="34">
        <v>12</v>
      </c>
      <c r="B18" s="35">
        <v>1.3929</v>
      </c>
      <c r="C18" s="35">
        <v>1.4993000000000001</v>
      </c>
      <c r="D18" s="35">
        <v>1.5555000000000001</v>
      </c>
      <c r="E18" s="35">
        <v>1.6137999999999999</v>
      </c>
      <c r="F18" s="35">
        <v>1.7371000000000001</v>
      </c>
      <c r="G18" s="35">
        <v>1.8697999999999999</v>
      </c>
      <c r="H18" s="35">
        <v>1.9399</v>
      </c>
    </row>
    <row r="19" spans="1:8" ht="10.9" customHeight="1" x14ac:dyDescent="0.15">
      <c r="A19" s="34" t="s">
        <v>12</v>
      </c>
      <c r="B19" s="35">
        <v>1.3929</v>
      </c>
      <c r="C19" s="35">
        <v>1.4993000000000001</v>
      </c>
      <c r="D19" s="35">
        <v>1.5555000000000001</v>
      </c>
      <c r="E19" s="35">
        <v>1.6137999999999999</v>
      </c>
      <c r="F19" s="35">
        <v>1.7371000000000001</v>
      </c>
      <c r="G19" s="35">
        <v>1.8697999999999999</v>
      </c>
      <c r="H19" s="35">
        <v>2.0125999999999999</v>
      </c>
    </row>
    <row r="20" spans="1:8" ht="10.9" customHeight="1" x14ac:dyDescent="0.15">
      <c r="A20" s="18"/>
      <c r="B20" s="19"/>
      <c r="C20" s="19"/>
      <c r="D20" s="19"/>
      <c r="E20" s="19"/>
      <c r="F20" s="19"/>
      <c r="G20" s="19"/>
      <c r="H20" s="19"/>
    </row>
    <row r="21" spans="1:8" ht="10.9" customHeight="1" x14ac:dyDescent="0.15">
      <c r="A21" s="18"/>
      <c r="B21" s="15"/>
      <c r="C21" s="15"/>
      <c r="D21" s="15"/>
      <c r="E21" s="15"/>
      <c r="F21" s="15"/>
      <c r="G21" s="15"/>
      <c r="H21" s="15"/>
    </row>
    <row r="22" spans="1:8" ht="10.9" customHeight="1" x14ac:dyDescent="0.15">
      <c r="A22" s="14" t="s">
        <v>13</v>
      </c>
      <c r="B22" s="14"/>
      <c r="C22" s="14"/>
      <c r="D22" s="14"/>
      <c r="E22" s="14"/>
      <c r="F22" s="14"/>
      <c r="G22" s="14"/>
      <c r="H22" s="14"/>
    </row>
    <row r="23" spans="1:8" ht="10.9" customHeight="1" x14ac:dyDescent="0.15">
      <c r="A23" s="38"/>
      <c r="B23" s="36"/>
      <c r="C23" s="36"/>
      <c r="D23" s="36"/>
      <c r="E23" s="34" t="s">
        <v>0</v>
      </c>
      <c r="F23" s="34" t="s">
        <v>1</v>
      </c>
      <c r="G23" s="34" t="s">
        <v>2</v>
      </c>
      <c r="H23" s="34" t="s">
        <v>3</v>
      </c>
    </row>
    <row r="24" spans="1:8" ht="10.9" customHeight="1" x14ac:dyDescent="0.15">
      <c r="A24" s="37" t="s">
        <v>4</v>
      </c>
      <c r="B24" s="37" t="s">
        <v>5</v>
      </c>
      <c r="C24" s="37" t="s">
        <v>6</v>
      </c>
      <c r="D24" s="37" t="s">
        <v>7</v>
      </c>
      <c r="E24" s="34" t="s">
        <v>8</v>
      </c>
      <c r="F24" s="34" t="s">
        <v>9</v>
      </c>
      <c r="G24" s="34" t="s">
        <v>10</v>
      </c>
      <c r="H24" s="34" t="s">
        <v>11</v>
      </c>
    </row>
    <row r="25" spans="1:8" ht="10.9" customHeight="1" x14ac:dyDescent="0.15">
      <c r="A25" s="34">
        <v>0</v>
      </c>
      <c r="B25" s="42"/>
      <c r="C25" s="42"/>
      <c r="D25" s="42"/>
      <c r="E25" s="42"/>
      <c r="F25" s="42"/>
      <c r="G25" s="42"/>
      <c r="H25" s="42"/>
    </row>
    <row r="26" spans="1:8" ht="10.9" customHeight="1" x14ac:dyDescent="0.15">
      <c r="A26" s="34">
        <v>1</v>
      </c>
      <c r="B26" s="42"/>
      <c r="C26" s="42"/>
      <c r="D26" s="42"/>
      <c r="E26" s="42"/>
      <c r="F26" s="42"/>
      <c r="G26" s="42"/>
      <c r="H26" s="42"/>
    </row>
    <row r="27" spans="1:8" ht="10.9" customHeight="1" x14ac:dyDescent="0.15">
      <c r="A27" s="34">
        <v>2</v>
      </c>
      <c r="B27" s="42"/>
      <c r="C27" s="42"/>
      <c r="D27" s="42"/>
      <c r="E27" s="42"/>
      <c r="F27" s="42"/>
      <c r="G27" s="42"/>
      <c r="H27" s="42"/>
    </row>
    <row r="28" spans="1:8" ht="10.9" customHeight="1" x14ac:dyDescent="0.15">
      <c r="A28" s="34">
        <v>3</v>
      </c>
      <c r="B28" s="42"/>
      <c r="C28" s="42"/>
      <c r="D28" s="42"/>
      <c r="E28" s="42"/>
      <c r="F28" s="42"/>
      <c r="G28" s="42"/>
      <c r="H28" s="42"/>
    </row>
    <row r="29" spans="1:8" ht="10.9" customHeight="1" x14ac:dyDescent="0.15">
      <c r="A29" s="34">
        <v>4</v>
      </c>
      <c r="B29" s="42"/>
      <c r="C29" s="42"/>
      <c r="D29" s="42"/>
      <c r="E29" s="42"/>
      <c r="F29" s="42"/>
      <c r="G29" s="42"/>
      <c r="H29" s="42"/>
    </row>
    <row r="30" spans="1:8" ht="10.9" customHeight="1" x14ac:dyDescent="0.15">
      <c r="A30" s="34">
        <v>5</v>
      </c>
      <c r="B30" s="42"/>
      <c r="C30" s="42"/>
      <c r="D30" s="42"/>
      <c r="E30" s="42"/>
      <c r="F30" s="42"/>
      <c r="G30" s="42"/>
      <c r="H30" s="42"/>
    </row>
    <row r="31" spans="1:8" ht="10.9" customHeight="1" x14ac:dyDescent="0.15">
      <c r="A31" s="34">
        <v>6</v>
      </c>
      <c r="B31" s="42"/>
      <c r="C31" s="42"/>
      <c r="D31" s="42"/>
      <c r="E31" s="42"/>
      <c r="F31" s="42"/>
      <c r="G31" s="42"/>
      <c r="H31" s="42"/>
    </row>
    <row r="32" spans="1:8" ht="10.9" customHeight="1" x14ac:dyDescent="0.15">
      <c r="A32" s="34">
        <v>7</v>
      </c>
      <c r="B32" s="42"/>
      <c r="C32" s="42"/>
      <c r="D32" s="42"/>
      <c r="E32" s="42"/>
      <c r="F32" s="42"/>
      <c r="G32" s="42"/>
      <c r="H32" s="42"/>
    </row>
    <row r="33" spans="1:10" ht="10.9" customHeight="1" x14ac:dyDescent="0.15">
      <c r="A33" s="34">
        <v>8</v>
      </c>
      <c r="B33" s="42"/>
      <c r="C33" s="42"/>
      <c r="D33" s="42"/>
      <c r="E33" s="42"/>
      <c r="F33" s="42"/>
      <c r="G33" s="42"/>
      <c r="H33" s="42"/>
    </row>
    <row r="34" spans="1:10" ht="10.9" customHeight="1" x14ac:dyDescent="0.15">
      <c r="A34" s="34">
        <v>9</v>
      </c>
      <c r="B34" s="42"/>
      <c r="C34" s="42"/>
      <c r="D34" s="42"/>
      <c r="E34" s="42"/>
      <c r="F34" s="42"/>
      <c r="G34" s="42"/>
      <c r="H34" s="42"/>
    </row>
    <row r="35" spans="1:10" ht="10.9" customHeight="1" x14ac:dyDescent="0.15">
      <c r="A35" s="34">
        <v>10</v>
      </c>
      <c r="B35" s="42"/>
      <c r="C35" s="42"/>
      <c r="D35" s="42"/>
      <c r="E35" s="42"/>
      <c r="F35" s="42"/>
      <c r="G35" s="42"/>
      <c r="H35" s="42"/>
    </row>
    <row r="36" spans="1:10" ht="10.9" customHeight="1" x14ac:dyDescent="0.15">
      <c r="A36" s="34">
        <v>11</v>
      </c>
      <c r="B36" s="42"/>
      <c r="C36" s="42"/>
      <c r="D36" s="42"/>
      <c r="E36" s="42"/>
      <c r="F36" s="42"/>
      <c r="G36" s="42"/>
      <c r="H36" s="42"/>
    </row>
    <row r="37" spans="1:10" ht="10.9" customHeight="1" x14ac:dyDescent="0.15">
      <c r="A37" s="34">
        <v>12</v>
      </c>
      <c r="B37" s="42"/>
      <c r="C37" s="42"/>
      <c r="D37" s="42"/>
      <c r="E37" s="42"/>
      <c r="F37" s="42"/>
      <c r="G37" s="42"/>
      <c r="H37" s="42"/>
    </row>
    <row r="38" spans="1:10" ht="10.9" customHeight="1" x14ac:dyDescent="0.15">
      <c r="A38" s="34" t="s">
        <v>12</v>
      </c>
      <c r="B38" s="42"/>
      <c r="C38" s="42"/>
      <c r="D38" s="42"/>
      <c r="E38" s="42"/>
      <c r="F38" s="42"/>
      <c r="G38" s="42"/>
      <c r="H38" s="42"/>
    </row>
    <row r="39" spans="1:10" s="21" customFormat="1" ht="10.9" customHeight="1" x14ac:dyDescent="0.15">
      <c r="A39" s="43" t="s">
        <v>15</v>
      </c>
      <c r="B39" s="44">
        <f t="shared" ref="B39:H39" si="0">ROUND(SUM(B25:B38),5)</f>
        <v>0</v>
      </c>
      <c r="C39" s="44">
        <f t="shared" si="0"/>
        <v>0</v>
      </c>
      <c r="D39" s="44">
        <f t="shared" si="0"/>
        <v>0</v>
      </c>
      <c r="E39" s="44">
        <f t="shared" si="0"/>
        <v>0</v>
      </c>
      <c r="F39" s="44">
        <f t="shared" si="0"/>
        <v>0</v>
      </c>
      <c r="G39" s="44">
        <f t="shared" si="0"/>
        <v>0</v>
      </c>
      <c r="H39" s="44">
        <f t="shared" si="0"/>
        <v>0</v>
      </c>
      <c r="I39" s="20"/>
    </row>
    <row r="40" spans="1:10" ht="10.9" customHeight="1" x14ac:dyDescent="0.15">
      <c r="A40" s="18"/>
      <c r="B40" s="15"/>
      <c r="C40" s="15"/>
      <c r="D40" s="15"/>
      <c r="E40" s="15"/>
      <c r="F40" s="39" t="s">
        <v>64</v>
      </c>
      <c r="G40" s="40" t="s">
        <v>68</v>
      </c>
      <c r="H40" s="41">
        <f>ROUND(SUM(B39:H39),5)</f>
        <v>0</v>
      </c>
    </row>
    <row r="41" spans="1:10" ht="10.9" customHeight="1" x14ac:dyDescent="0.15">
      <c r="A41" s="18"/>
      <c r="B41" s="15"/>
      <c r="C41" s="15"/>
      <c r="D41" s="15"/>
      <c r="E41" s="30"/>
      <c r="F41" s="31"/>
      <c r="G41" s="32"/>
      <c r="H41" s="33"/>
      <c r="I41" s="30"/>
    </row>
    <row r="42" spans="1:10" ht="10.9" customHeight="1" x14ac:dyDescent="0.15">
      <c r="A42" s="14" t="s">
        <v>16</v>
      </c>
      <c r="B42" s="14"/>
      <c r="C42" s="14"/>
      <c r="D42" s="14"/>
      <c r="E42" s="14"/>
      <c r="F42" s="14"/>
      <c r="G42" s="14"/>
      <c r="H42" s="14"/>
    </row>
    <row r="43" spans="1:10" ht="10.9" customHeight="1" x14ac:dyDescent="0.15">
      <c r="A43" s="34"/>
      <c r="B43" s="45"/>
      <c r="C43" s="45"/>
      <c r="D43" s="45"/>
      <c r="E43" s="34" t="s">
        <v>0</v>
      </c>
      <c r="F43" s="34" t="s">
        <v>1</v>
      </c>
      <c r="G43" s="34" t="s">
        <v>2</v>
      </c>
      <c r="H43" s="34" t="s">
        <v>3</v>
      </c>
    </row>
    <row r="44" spans="1:10" ht="10.9" customHeight="1" x14ac:dyDescent="0.15">
      <c r="A44" s="34" t="s">
        <v>4</v>
      </c>
      <c r="B44" s="34" t="s">
        <v>5</v>
      </c>
      <c r="C44" s="34" t="s">
        <v>6</v>
      </c>
      <c r="D44" s="34" t="s">
        <v>7</v>
      </c>
      <c r="E44" s="34" t="s">
        <v>8</v>
      </c>
      <c r="F44" s="34" t="s">
        <v>9</v>
      </c>
      <c r="G44" s="34" t="s">
        <v>10</v>
      </c>
      <c r="H44" s="34" t="s">
        <v>11</v>
      </c>
    </row>
    <row r="45" spans="1:10" ht="10.9" customHeight="1" x14ac:dyDescent="0.15">
      <c r="A45" s="34">
        <v>0</v>
      </c>
      <c r="B45" s="44">
        <f t="shared" ref="B45:H58" si="1">ROUND((+B6*B25),5)</f>
        <v>0</v>
      </c>
      <c r="C45" s="44">
        <f t="shared" si="1"/>
        <v>0</v>
      </c>
      <c r="D45" s="44">
        <f t="shared" si="1"/>
        <v>0</v>
      </c>
      <c r="E45" s="44">
        <f t="shared" si="1"/>
        <v>0</v>
      </c>
      <c r="F45" s="44">
        <f t="shared" si="1"/>
        <v>0</v>
      </c>
      <c r="G45" s="44">
        <f t="shared" si="1"/>
        <v>0</v>
      </c>
      <c r="H45" s="44">
        <f t="shared" si="1"/>
        <v>0</v>
      </c>
      <c r="I45" s="20"/>
      <c r="J45" s="18"/>
    </row>
    <row r="46" spans="1:10" ht="10.9" customHeight="1" x14ac:dyDescent="0.15">
      <c r="A46" s="34">
        <v>1</v>
      </c>
      <c r="B46" s="44">
        <f t="shared" si="1"/>
        <v>0</v>
      </c>
      <c r="C46" s="44">
        <f t="shared" si="1"/>
        <v>0</v>
      </c>
      <c r="D46" s="44">
        <f t="shared" si="1"/>
        <v>0</v>
      </c>
      <c r="E46" s="44">
        <f t="shared" si="1"/>
        <v>0</v>
      </c>
      <c r="F46" s="44">
        <f t="shared" si="1"/>
        <v>0</v>
      </c>
      <c r="G46" s="44">
        <f t="shared" si="1"/>
        <v>0</v>
      </c>
      <c r="H46" s="44">
        <f t="shared" si="1"/>
        <v>0</v>
      </c>
      <c r="I46" s="20"/>
      <c r="J46" s="18"/>
    </row>
    <row r="47" spans="1:10" ht="10.9" customHeight="1" x14ac:dyDescent="0.15">
      <c r="A47" s="34">
        <v>2</v>
      </c>
      <c r="B47" s="44">
        <f t="shared" si="1"/>
        <v>0</v>
      </c>
      <c r="C47" s="44">
        <f t="shared" si="1"/>
        <v>0</v>
      </c>
      <c r="D47" s="44">
        <f t="shared" si="1"/>
        <v>0</v>
      </c>
      <c r="E47" s="44">
        <f t="shared" si="1"/>
        <v>0</v>
      </c>
      <c r="F47" s="44">
        <f t="shared" si="1"/>
        <v>0</v>
      </c>
      <c r="G47" s="44">
        <f t="shared" si="1"/>
        <v>0</v>
      </c>
      <c r="H47" s="44">
        <f t="shared" si="1"/>
        <v>0</v>
      </c>
      <c r="I47" s="20"/>
      <c r="J47" s="18"/>
    </row>
    <row r="48" spans="1:10" ht="10.9" customHeight="1" x14ac:dyDescent="0.15">
      <c r="A48" s="34">
        <v>3</v>
      </c>
      <c r="B48" s="44">
        <f t="shared" si="1"/>
        <v>0</v>
      </c>
      <c r="C48" s="44">
        <f t="shared" si="1"/>
        <v>0</v>
      </c>
      <c r="D48" s="44">
        <f t="shared" si="1"/>
        <v>0</v>
      </c>
      <c r="E48" s="44">
        <f t="shared" si="1"/>
        <v>0</v>
      </c>
      <c r="F48" s="44">
        <f t="shared" si="1"/>
        <v>0</v>
      </c>
      <c r="G48" s="44">
        <f t="shared" si="1"/>
        <v>0</v>
      </c>
      <c r="H48" s="44">
        <f t="shared" si="1"/>
        <v>0</v>
      </c>
      <c r="I48" s="20"/>
      <c r="J48" s="18"/>
    </row>
    <row r="49" spans="1:10" ht="10.9" customHeight="1" x14ac:dyDescent="0.15">
      <c r="A49" s="34">
        <v>4</v>
      </c>
      <c r="B49" s="44">
        <f t="shared" si="1"/>
        <v>0</v>
      </c>
      <c r="C49" s="44">
        <f t="shared" si="1"/>
        <v>0</v>
      </c>
      <c r="D49" s="44">
        <f t="shared" si="1"/>
        <v>0</v>
      </c>
      <c r="E49" s="44">
        <f t="shared" si="1"/>
        <v>0</v>
      </c>
      <c r="F49" s="44">
        <f t="shared" si="1"/>
        <v>0</v>
      </c>
      <c r="G49" s="44">
        <f t="shared" si="1"/>
        <v>0</v>
      </c>
      <c r="H49" s="44">
        <f t="shared" si="1"/>
        <v>0</v>
      </c>
      <c r="I49" s="20"/>
      <c r="J49" s="18"/>
    </row>
    <row r="50" spans="1:10" ht="10.9" customHeight="1" x14ac:dyDescent="0.15">
      <c r="A50" s="34">
        <v>5</v>
      </c>
      <c r="B50" s="44">
        <f t="shared" si="1"/>
        <v>0</v>
      </c>
      <c r="C50" s="44">
        <f t="shared" si="1"/>
        <v>0</v>
      </c>
      <c r="D50" s="44">
        <f t="shared" si="1"/>
        <v>0</v>
      </c>
      <c r="E50" s="44">
        <f t="shared" si="1"/>
        <v>0</v>
      </c>
      <c r="F50" s="44">
        <f t="shared" si="1"/>
        <v>0</v>
      </c>
      <c r="G50" s="44">
        <f t="shared" si="1"/>
        <v>0</v>
      </c>
      <c r="H50" s="44">
        <f t="shared" si="1"/>
        <v>0</v>
      </c>
      <c r="I50" s="20"/>
      <c r="J50" s="18"/>
    </row>
    <row r="51" spans="1:10" ht="10.9" customHeight="1" x14ac:dyDescent="0.15">
      <c r="A51" s="34">
        <v>6</v>
      </c>
      <c r="B51" s="44">
        <f t="shared" si="1"/>
        <v>0</v>
      </c>
      <c r="C51" s="44">
        <f t="shared" si="1"/>
        <v>0</v>
      </c>
      <c r="D51" s="44">
        <f t="shared" si="1"/>
        <v>0</v>
      </c>
      <c r="E51" s="44">
        <f t="shared" si="1"/>
        <v>0</v>
      </c>
      <c r="F51" s="44">
        <f t="shared" si="1"/>
        <v>0</v>
      </c>
      <c r="G51" s="44">
        <f t="shared" si="1"/>
        <v>0</v>
      </c>
      <c r="H51" s="44">
        <f t="shared" si="1"/>
        <v>0</v>
      </c>
      <c r="I51" s="20"/>
      <c r="J51" s="18"/>
    </row>
    <row r="52" spans="1:10" ht="10.9" customHeight="1" x14ac:dyDescent="0.15">
      <c r="A52" s="34">
        <v>7</v>
      </c>
      <c r="B52" s="44">
        <f t="shared" si="1"/>
        <v>0</v>
      </c>
      <c r="C52" s="44">
        <f t="shared" si="1"/>
        <v>0</v>
      </c>
      <c r="D52" s="44">
        <f t="shared" si="1"/>
        <v>0</v>
      </c>
      <c r="E52" s="44">
        <f t="shared" si="1"/>
        <v>0</v>
      </c>
      <c r="F52" s="44">
        <f t="shared" si="1"/>
        <v>0</v>
      </c>
      <c r="G52" s="44">
        <f t="shared" si="1"/>
        <v>0</v>
      </c>
      <c r="H52" s="44">
        <f t="shared" si="1"/>
        <v>0</v>
      </c>
      <c r="I52" s="20"/>
      <c r="J52" s="18"/>
    </row>
    <row r="53" spans="1:10" ht="10.9" customHeight="1" x14ac:dyDescent="0.15">
      <c r="A53" s="34">
        <v>8</v>
      </c>
      <c r="B53" s="44">
        <f t="shared" si="1"/>
        <v>0</v>
      </c>
      <c r="C53" s="44">
        <f t="shared" si="1"/>
        <v>0</v>
      </c>
      <c r="D53" s="44">
        <f t="shared" si="1"/>
        <v>0</v>
      </c>
      <c r="E53" s="44">
        <f t="shared" si="1"/>
        <v>0</v>
      </c>
      <c r="F53" s="44">
        <f t="shared" si="1"/>
        <v>0</v>
      </c>
      <c r="G53" s="44">
        <f t="shared" si="1"/>
        <v>0</v>
      </c>
      <c r="H53" s="44">
        <f t="shared" si="1"/>
        <v>0</v>
      </c>
      <c r="I53" s="20"/>
      <c r="J53" s="18"/>
    </row>
    <row r="54" spans="1:10" ht="10.9" customHeight="1" x14ac:dyDescent="0.15">
      <c r="A54" s="34">
        <v>9</v>
      </c>
      <c r="B54" s="44">
        <f t="shared" si="1"/>
        <v>0</v>
      </c>
      <c r="C54" s="44">
        <f t="shared" si="1"/>
        <v>0</v>
      </c>
      <c r="D54" s="44">
        <f t="shared" si="1"/>
        <v>0</v>
      </c>
      <c r="E54" s="44">
        <f t="shared" si="1"/>
        <v>0</v>
      </c>
      <c r="F54" s="44">
        <f t="shared" si="1"/>
        <v>0</v>
      </c>
      <c r="G54" s="44">
        <f t="shared" si="1"/>
        <v>0</v>
      </c>
      <c r="H54" s="44">
        <f t="shared" si="1"/>
        <v>0</v>
      </c>
      <c r="I54" s="20"/>
      <c r="J54" s="18"/>
    </row>
    <row r="55" spans="1:10" ht="10.9" customHeight="1" x14ac:dyDescent="0.15">
      <c r="A55" s="34">
        <v>10</v>
      </c>
      <c r="B55" s="44">
        <f t="shared" si="1"/>
        <v>0</v>
      </c>
      <c r="C55" s="44">
        <f t="shared" si="1"/>
        <v>0</v>
      </c>
      <c r="D55" s="44">
        <f t="shared" si="1"/>
        <v>0</v>
      </c>
      <c r="E55" s="44">
        <f t="shared" si="1"/>
        <v>0</v>
      </c>
      <c r="F55" s="44">
        <f t="shared" si="1"/>
        <v>0</v>
      </c>
      <c r="G55" s="44">
        <f t="shared" si="1"/>
        <v>0</v>
      </c>
      <c r="H55" s="44">
        <f t="shared" si="1"/>
        <v>0</v>
      </c>
      <c r="I55" s="20"/>
      <c r="J55" s="18"/>
    </row>
    <row r="56" spans="1:10" ht="10.9" customHeight="1" x14ac:dyDescent="0.15">
      <c r="A56" s="34">
        <v>11</v>
      </c>
      <c r="B56" s="44">
        <f t="shared" si="1"/>
        <v>0</v>
      </c>
      <c r="C56" s="44">
        <f t="shared" si="1"/>
        <v>0</v>
      </c>
      <c r="D56" s="44">
        <f t="shared" si="1"/>
        <v>0</v>
      </c>
      <c r="E56" s="44">
        <f t="shared" si="1"/>
        <v>0</v>
      </c>
      <c r="F56" s="44">
        <f t="shared" si="1"/>
        <v>0</v>
      </c>
      <c r="G56" s="44">
        <f t="shared" si="1"/>
        <v>0</v>
      </c>
      <c r="H56" s="44">
        <f t="shared" si="1"/>
        <v>0</v>
      </c>
      <c r="I56" s="20"/>
      <c r="J56" s="18"/>
    </row>
    <row r="57" spans="1:10" ht="10.9" customHeight="1" x14ac:dyDescent="0.15">
      <c r="A57" s="34">
        <v>12</v>
      </c>
      <c r="B57" s="44">
        <f t="shared" si="1"/>
        <v>0</v>
      </c>
      <c r="C57" s="44">
        <f t="shared" si="1"/>
        <v>0</v>
      </c>
      <c r="D57" s="44">
        <f t="shared" si="1"/>
        <v>0</v>
      </c>
      <c r="E57" s="44">
        <f t="shared" si="1"/>
        <v>0</v>
      </c>
      <c r="F57" s="44">
        <f t="shared" si="1"/>
        <v>0</v>
      </c>
      <c r="G57" s="44">
        <f t="shared" si="1"/>
        <v>0</v>
      </c>
      <c r="H57" s="44">
        <f t="shared" si="1"/>
        <v>0</v>
      </c>
      <c r="I57" s="20"/>
      <c r="J57" s="18"/>
    </row>
    <row r="58" spans="1:10" ht="10.9" customHeight="1" x14ac:dyDescent="0.15">
      <c r="A58" s="34" t="s">
        <v>12</v>
      </c>
      <c r="B58" s="44">
        <f t="shared" si="1"/>
        <v>0</v>
      </c>
      <c r="C58" s="44">
        <f t="shared" si="1"/>
        <v>0</v>
      </c>
      <c r="D58" s="44">
        <f t="shared" si="1"/>
        <v>0</v>
      </c>
      <c r="E58" s="44">
        <f t="shared" si="1"/>
        <v>0</v>
      </c>
      <c r="F58" s="44">
        <f t="shared" si="1"/>
        <v>0</v>
      </c>
      <c r="G58" s="44">
        <f t="shared" si="1"/>
        <v>0</v>
      </c>
      <c r="H58" s="44">
        <f t="shared" si="1"/>
        <v>0</v>
      </c>
      <c r="I58" s="20"/>
      <c r="J58" s="18"/>
    </row>
    <row r="59" spans="1:10" s="23" customFormat="1" ht="10.9" customHeight="1" x14ac:dyDescent="0.15">
      <c r="A59" s="34" t="s">
        <v>15</v>
      </c>
      <c r="B59" s="44">
        <f>ROUND(SUM(B45:B58),5)</f>
        <v>0</v>
      </c>
      <c r="C59" s="44">
        <f t="shared" ref="C59:H59" si="2">ROUND(SUM(C45:C58),5)</f>
        <v>0</v>
      </c>
      <c r="D59" s="44">
        <f t="shared" si="2"/>
        <v>0</v>
      </c>
      <c r="E59" s="44">
        <f t="shared" si="2"/>
        <v>0</v>
      </c>
      <c r="F59" s="44">
        <f t="shared" si="2"/>
        <v>0</v>
      </c>
      <c r="G59" s="44">
        <f t="shared" si="2"/>
        <v>0</v>
      </c>
      <c r="H59" s="44">
        <f t="shared" si="2"/>
        <v>0</v>
      </c>
      <c r="I59" s="22"/>
    </row>
    <row r="60" spans="1:10" ht="16.899999999999999" customHeight="1" x14ac:dyDescent="0.15">
      <c r="A60" s="18"/>
      <c r="B60" s="24"/>
      <c r="C60" s="24"/>
      <c r="D60" s="24"/>
      <c r="E60" s="24"/>
      <c r="F60" s="46" t="s">
        <v>91</v>
      </c>
      <c r="G60" s="47" t="s">
        <v>67</v>
      </c>
      <c r="H60" s="26">
        <f>ROUND(SUM(B59:H59),5)</f>
        <v>0</v>
      </c>
    </row>
    <row r="61" spans="1:10" ht="10.9" customHeight="1" x14ac:dyDescent="0.15">
      <c r="A61" s="18"/>
      <c r="B61" s="27"/>
      <c r="C61" s="27"/>
      <c r="D61" s="27"/>
      <c r="E61" s="27"/>
      <c r="F61" s="28" t="s">
        <v>14</v>
      </c>
      <c r="G61" s="25" t="s">
        <v>17</v>
      </c>
      <c r="H61" s="85">
        <f>IF(H40=0,0,ROUND(H60/H40,6))</f>
        <v>0</v>
      </c>
    </row>
    <row r="62" spans="1:10" ht="10.9" customHeight="1" x14ac:dyDescent="0.15">
      <c r="A62" s="18"/>
      <c r="B62" s="15"/>
      <c r="C62" s="15"/>
      <c r="D62" s="15"/>
      <c r="E62" s="15"/>
      <c r="F62" s="15"/>
      <c r="G62" s="15"/>
      <c r="H62" s="15"/>
    </row>
    <row r="63" spans="1:10" ht="10.9" customHeight="1" x14ac:dyDescent="0.15">
      <c r="A63" s="29"/>
      <c r="B63" s="15"/>
      <c r="C63" s="15"/>
      <c r="D63" s="15"/>
      <c r="E63" s="15"/>
      <c r="F63" s="15"/>
      <c r="G63" s="15"/>
      <c r="H63" s="15"/>
    </row>
    <row r="64" spans="1:10" ht="10.9" customHeight="1" x14ac:dyDescent="0.15">
      <c r="A64" s="29"/>
    </row>
    <row r="65" spans="1:1" ht="10.9" customHeight="1" x14ac:dyDescent="0.15">
      <c r="A65" s="29"/>
    </row>
    <row r="66" spans="1:1" ht="10.9" customHeight="1" x14ac:dyDescent="0.15">
      <c r="A66" s="29"/>
    </row>
    <row r="67" spans="1:1" ht="10.9" customHeight="1" x14ac:dyDescent="0.15">
      <c r="A67" s="29"/>
    </row>
    <row r="68" spans="1:1" ht="10.9" customHeight="1" x14ac:dyDescent="0.15">
      <c r="A68" s="29"/>
    </row>
    <row r="69" spans="1:1" ht="10.9" customHeight="1" x14ac:dyDescent="0.15">
      <c r="A69" s="29"/>
    </row>
    <row r="70" spans="1:1" ht="10.9" customHeight="1" x14ac:dyDescent="0.15">
      <c r="A70" s="29"/>
    </row>
    <row r="71" spans="1:1" ht="10.9" customHeight="1" x14ac:dyDescent="0.15">
      <c r="A71" s="29"/>
    </row>
    <row r="72" spans="1:1" ht="10.9" customHeight="1" x14ac:dyDescent="0.15">
      <c r="A72" s="29"/>
    </row>
    <row r="73" spans="1:1" ht="10.9" customHeight="1" x14ac:dyDescent="0.15">
      <c r="A73" s="29"/>
    </row>
    <row r="74" spans="1:1" ht="10.9" customHeight="1" x14ac:dyDescent="0.15">
      <c r="A74" s="29"/>
    </row>
    <row r="75" spans="1:1" ht="10.9" customHeight="1" x14ac:dyDescent="0.15">
      <c r="A75" s="29"/>
    </row>
    <row r="76" spans="1:1" ht="10.9" customHeight="1" x14ac:dyDescent="0.15">
      <c r="A76" s="29"/>
    </row>
    <row r="77" spans="1:1" ht="10.9" customHeight="1" x14ac:dyDescent="0.15">
      <c r="A77" s="29"/>
    </row>
    <row r="78" spans="1:1" ht="10.9" customHeight="1" x14ac:dyDescent="0.15">
      <c r="A78" s="29"/>
    </row>
    <row r="79" spans="1:1" ht="10.9" customHeight="1" x14ac:dyDescent="0.15">
      <c r="A79" s="29"/>
    </row>
    <row r="80" spans="1:1" ht="10.9" customHeight="1" x14ac:dyDescent="0.15">
      <c r="A80" s="29"/>
    </row>
    <row r="81" spans="1:1" ht="10.9" customHeight="1" x14ac:dyDescent="0.15">
      <c r="A81" s="29"/>
    </row>
    <row r="82" spans="1:1" ht="10.9" customHeight="1" x14ac:dyDescent="0.15">
      <c r="A82" s="29"/>
    </row>
    <row r="83" spans="1:1" ht="10.9" customHeight="1" x14ac:dyDescent="0.15">
      <c r="A83" s="29"/>
    </row>
    <row r="84" spans="1:1" ht="10.9" customHeight="1" x14ac:dyDescent="0.15">
      <c r="A84" s="29"/>
    </row>
    <row r="85" spans="1:1" ht="10.9" customHeight="1" x14ac:dyDescent="0.15">
      <c r="A85" s="29"/>
    </row>
    <row r="86" spans="1:1" ht="10.9" customHeight="1" x14ac:dyDescent="0.15">
      <c r="A86" s="29"/>
    </row>
    <row r="87" spans="1:1" ht="10.9" customHeight="1" x14ac:dyDescent="0.15">
      <c r="A87" s="29"/>
    </row>
    <row r="88" spans="1:1" ht="10.9" customHeight="1" x14ac:dyDescent="0.15">
      <c r="A88" s="29"/>
    </row>
    <row r="89" spans="1:1" ht="10.9" customHeight="1" x14ac:dyDescent="0.15">
      <c r="A89" s="29"/>
    </row>
    <row r="90" spans="1:1" ht="10.9" customHeight="1" x14ac:dyDescent="0.15">
      <c r="A90" s="29"/>
    </row>
    <row r="91" spans="1:1" ht="10.9" customHeight="1" x14ac:dyDescent="0.15">
      <c r="A91" s="29"/>
    </row>
    <row r="92" spans="1:1" ht="10.9" customHeight="1" x14ac:dyDescent="0.15">
      <c r="A92" s="29"/>
    </row>
    <row r="93" spans="1:1" ht="10.9" customHeight="1" x14ac:dyDescent="0.15">
      <c r="A93" s="29"/>
    </row>
    <row r="94" spans="1:1" ht="10.9" customHeight="1" x14ac:dyDescent="0.15">
      <c r="A94" s="29"/>
    </row>
    <row r="95" spans="1:1" ht="10.9" customHeight="1" x14ac:dyDescent="0.15">
      <c r="A95" s="29"/>
    </row>
    <row r="96" spans="1:1" ht="10.9" customHeight="1" x14ac:dyDescent="0.15">
      <c r="A96" s="29"/>
    </row>
    <row r="97" spans="1:1" ht="10.9" customHeight="1" x14ac:dyDescent="0.15">
      <c r="A97" s="29"/>
    </row>
    <row r="98" spans="1:1" ht="10.9" customHeight="1" x14ac:dyDescent="0.15">
      <c r="A98" s="29"/>
    </row>
    <row r="99" spans="1:1" ht="10.9" customHeight="1" x14ac:dyDescent="0.15">
      <c r="A99" s="29"/>
    </row>
    <row r="100" spans="1:1" ht="10.9" customHeight="1" x14ac:dyDescent="0.15">
      <c r="A100" s="29"/>
    </row>
    <row r="101" spans="1:1" ht="10.9" customHeight="1" x14ac:dyDescent="0.15">
      <c r="A101" s="29"/>
    </row>
    <row r="102" spans="1:1" ht="10.9" customHeight="1" x14ac:dyDescent="0.15">
      <c r="A102" s="29"/>
    </row>
    <row r="103" spans="1:1" ht="10.9" customHeight="1" x14ac:dyDescent="0.15">
      <c r="A103" s="29"/>
    </row>
    <row r="104" spans="1:1" ht="10.9" customHeight="1" x14ac:dyDescent="0.15">
      <c r="A104" s="29"/>
    </row>
    <row r="105" spans="1:1" ht="10.9" customHeight="1" x14ac:dyDescent="0.15">
      <c r="A105" s="29"/>
    </row>
    <row r="106" spans="1:1" ht="10.9" customHeight="1" x14ac:dyDescent="0.15">
      <c r="A106" s="29"/>
    </row>
    <row r="107" spans="1:1" ht="10.9" customHeight="1" x14ac:dyDescent="0.15">
      <c r="A107" s="29"/>
    </row>
    <row r="108" spans="1:1" ht="10.9" customHeight="1" x14ac:dyDescent="0.15">
      <c r="A108" s="29"/>
    </row>
    <row r="109" spans="1:1" ht="10.9" customHeight="1" x14ac:dyDescent="0.15">
      <c r="A109" s="29"/>
    </row>
    <row r="110" spans="1:1" ht="10.9" customHeight="1" x14ac:dyDescent="0.15">
      <c r="A110" s="29"/>
    </row>
    <row r="111" spans="1:1" ht="10.9" customHeight="1" x14ac:dyDescent="0.15">
      <c r="A111" s="29"/>
    </row>
    <row r="112" spans="1:1" ht="10.9" customHeight="1" x14ac:dyDescent="0.15">
      <c r="A112" s="29"/>
    </row>
    <row r="113" spans="1:1" ht="10.9" customHeight="1" x14ac:dyDescent="0.15">
      <c r="A113" s="29"/>
    </row>
    <row r="114" spans="1:1" ht="10.9" customHeight="1" x14ac:dyDescent="0.15">
      <c r="A114" s="29"/>
    </row>
    <row r="115" spans="1:1" ht="10.9" customHeight="1" x14ac:dyDescent="0.15">
      <c r="A115" s="29"/>
    </row>
    <row r="116" spans="1:1" ht="10.9" customHeight="1" x14ac:dyDescent="0.15">
      <c r="A116" s="29"/>
    </row>
    <row r="117" spans="1:1" ht="10.9" customHeight="1" x14ac:dyDescent="0.15">
      <c r="A117" s="29"/>
    </row>
    <row r="118" spans="1:1" ht="10.9" customHeight="1" x14ac:dyDescent="0.15">
      <c r="A118" s="29"/>
    </row>
    <row r="119" spans="1:1" ht="10.9" customHeight="1" x14ac:dyDescent="0.15">
      <c r="A119" s="29"/>
    </row>
    <row r="120" spans="1:1" ht="10.9" customHeight="1" x14ac:dyDescent="0.15">
      <c r="A120" s="29"/>
    </row>
    <row r="121" spans="1:1" ht="10.9" customHeight="1" x14ac:dyDescent="0.15">
      <c r="A121" s="29"/>
    </row>
    <row r="122" spans="1:1" ht="10.9" customHeight="1" x14ac:dyDescent="0.15">
      <c r="A122" s="29"/>
    </row>
    <row r="123" spans="1:1" ht="10.9" customHeight="1" x14ac:dyDescent="0.15">
      <c r="A123" s="29"/>
    </row>
    <row r="124" spans="1:1" ht="10.9" customHeight="1" x14ac:dyDescent="0.15">
      <c r="A124" s="29"/>
    </row>
    <row r="125" spans="1:1" ht="10.9" customHeight="1" x14ac:dyDescent="0.15">
      <c r="A125" s="29"/>
    </row>
    <row r="126" spans="1:1" ht="10.9" customHeight="1" x14ac:dyDescent="0.15">
      <c r="A126" s="29"/>
    </row>
    <row r="127" spans="1:1" ht="10.9" customHeight="1" x14ac:dyDescent="0.15">
      <c r="A127" s="2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heetViews>
  <sheetFormatPr defaultColWidth="8.77734375" defaultRowHeight="12.75" x14ac:dyDescent="0.2"/>
  <cols>
    <col min="1" max="1" width="9.33203125" style="81" customWidth="1"/>
    <col min="2" max="2" width="10.33203125" style="81" customWidth="1"/>
    <col min="3" max="3" width="11.77734375" style="81" customWidth="1"/>
    <col min="4" max="4" width="14.33203125" style="81" customWidth="1"/>
    <col min="5" max="5" width="12.21875" style="81" customWidth="1"/>
    <col min="6" max="6" width="11" style="81" customWidth="1"/>
    <col min="7" max="7" width="5.77734375" style="81" customWidth="1"/>
    <col min="8" max="9" width="5" style="81" customWidth="1"/>
    <col min="10" max="10" width="7.5546875" style="81" customWidth="1"/>
    <col min="11" max="11" width="6.109375" style="81" customWidth="1"/>
    <col min="12" max="12" width="8.77734375" style="157"/>
    <col min="13" max="13" width="11.44140625" style="81" bestFit="1" customWidth="1"/>
    <col min="14" max="16384" width="8.77734375" style="81"/>
  </cols>
  <sheetData>
    <row r="1" spans="1:12" x14ac:dyDescent="0.2">
      <c r="E1" s="79"/>
      <c r="F1" s="79"/>
      <c r="G1" s="79"/>
      <c r="H1" s="79"/>
      <c r="I1" s="79"/>
      <c r="J1" s="79"/>
      <c r="K1" s="79"/>
    </row>
    <row r="2" spans="1:12" s="128" customFormat="1" ht="19.149999999999999" customHeight="1" x14ac:dyDescent="0.2">
      <c r="A2" s="127" t="s">
        <v>118</v>
      </c>
      <c r="B2" s="127"/>
      <c r="C2" s="81"/>
      <c r="D2" s="81"/>
      <c r="E2" s="79"/>
      <c r="F2" s="79"/>
      <c r="G2" s="79"/>
      <c r="H2" s="79"/>
      <c r="I2" s="79"/>
      <c r="J2" s="79"/>
      <c r="K2" s="79"/>
      <c r="L2" s="170"/>
    </row>
    <row r="3" spans="1:12" s="131" customFormat="1" ht="16.149999999999999" customHeight="1" x14ac:dyDescent="0.2">
      <c r="A3" s="129">
        <v>1</v>
      </c>
      <c r="B3" s="214" t="s">
        <v>159</v>
      </c>
      <c r="C3" s="130"/>
      <c r="D3" s="129"/>
      <c r="E3" s="79"/>
      <c r="F3" s="79"/>
      <c r="G3" s="79"/>
      <c r="H3" s="79"/>
      <c r="I3" s="79"/>
      <c r="J3" s="79"/>
      <c r="K3" s="79"/>
      <c r="L3" s="171"/>
    </row>
    <row r="4" spans="1:12" s="131" customFormat="1" ht="16.149999999999999" customHeight="1" x14ac:dyDescent="0.2">
      <c r="A4" s="129">
        <v>2</v>
      </c>
      <c r="B4" s="132" t="s">
        <v>160</v>
      </c>
      <c r="C4" s="130"/>
      <c r="D4" s="129"/>
      <c r="E4" s="79"/>
      <c r="F4" s="79"/>
      <c r="G4" s="79"/>
      <c r="H4" s="79"/>
      <c r="I4" s="79"/>
      <c r="J4" s="79"/>
      <c r="K4" s="79"/>
      <c r="L4" s="171"/>
    </row>
    <row r="5" spans="1:12" s="131" customFormat="1" ht="16.149999999999999" customHeight="1" x14ac:dyDescent="0.2">
      <c r="A5" s="215">
        <v>3</v>
      </c>
      <c r="B5" s="132" t="s">
        <v>161</v>
      </c>
      <c r="C5" s="130"/>
      <c r="D5" s="129"/>
      <c r="E5" s="79"/>
      <c r="F5" s="79"/>
      <c r="G5" s="79"/>
      <c r="H5" s="79"/>
      <c r="I5" s="79"/>
      <c r="J5" s="79"/>
      <c r="K5" s="79"/>
      <c r="L5" s="171"/>
    </row>
    <row r="6" spans="1:12" s="131" customFormat="1" ht="16.149999999999999" customHeight="1" x14ac:dyDescent="0.2">
      <c r="A6" s="215">
        <v>4</v>
      </c>
      <c r="B6" s="216" t="s">
        <v>162</v>
      </c>
      <c r="C6" s="217"/>
      <c r="D6" s="215"/>
      <c r="E6" s="79"/>
      <c r="F6" s="79"/>
      <c r="G6" s="79"/>
      <c r="H6" s="79"/>
      <c r="I6" s="79"/>
      <c r="J6" s="79"/>
      <c r="K6" s="79"/>
      <c r="L6" s="171"/>
    </row>
    <row r="7" spans="1:12" s="131" customFormat="1" ht="16.149999999999999" customHeight="1" x14ac:dyDescent="0.2">
      <c r="A7" s="215">
        <v>5</v>
      </c>
      <c r="B7" s="133" t="s">
        <v>119</v>
      </c>
      <c r="C7" s="218"/>
      <c r="D7" s="219"/>
      <c r="E7" s="79"/>
      <c r="F7" s="79"/>
      <c r="G7" s="79"/>
      <c r="H7" s="79"/>
      <c r="I7" s="79"/>
      <c r="J7" s="79"/>
      <c r="K7" s="79"/>
      <c r="L7" s="171"/>
    </row>
    <row r="8" spans="1:12" s="77" customFormat="1" ht="12.6" customHeight="1" x14ac:dyDescent="0.2">
      <c r="E8" s="79"/>
      <c r="F8" s="79"/>
      <c r="G8" s="79"/>
      <c r="H8" s="79"/>
      <c r="I8" s="79"/>
      <c r="L8" s="145"/>
    </row>
    <row r="9" spans="1:12" customFormat="1" ht="15" x14ac:dyDescent="0.2">
      <c r="A9" s="82" t="s">
        <v>182</v>
      </c>
      <c r="B9" s="82"/>
      <c r="C9" s="82"/>
      <c r="D9" s="79"/>
      <c r="E9" s="79"/>
      <c r="F9" s="79"/>
      <c r="G9" s="79"/>
      <c r="H9" s="79"/>
      <c r="I9" s="79"/>
    </row>
    <row r="10" spans="1:12" customFormat="1" ht="15" x14ac:dyDescent="0.2">
      <c r="A10" s="49"/>
      <c r="B10" s="49"/>
      <c r="C10" s="49"/>
      <c r="D10" s="82"/>
      <c r="E10" s="79"/>
      <c r="F10" s="79"/>
      <c r="G10" s="79"/>
      <c r="H10" s="79"/>
      <c r="I10" s="79"/>
    </row>
    <row r="11" spans="1:12" customFormat="1" ht="15" x14ac:dyDescent="0.2">
      <c r="A11" s="134" t="s">
        <v>186</v>
      </c>
      <c r="B11" s="83" t="s">
        <v>94</v>
      </c>
      <c r="C11" s="135" t="s">
        <v>187</v>
      </c>
      <c r="D11" s="80" t="s">
        <v>188</v>
      </c>
      <c r="E11" s="79"/>
      <c r="F11" s="79"/>
      <c r="G11" s="79"/>
      <c r="H11" s="79"/>
      <c r="I11" s="79"/>
    </row>
    <row r="12" spans="1:12" customFormat="1" ht="43.9" customHeight="1" x14ac:dyDescent="0.2">
      <c r="A12" s="136" t="s">
        <v>115</v>
      </c>
      <c r="B12" s="137" t="s">
        <v>134</v>
      </c>
      <c r="C12" s="136" t="s">
        <v>116</v>
      </c>
      <c r="D12" s="173" t="s">
        <v>163</v>
      </c>
      <c r="E12" s="79"/>
      <c r="F12" s="79"/>
      <c r="G12" s="79"/>
      <c r="H12" s="79"/>
      <c r="I12" s="79"/>
    </row>
    <row r="13" spans="1:12" customFormat="1" ht="15" customHeight="1" x14ac:dyDescent="0.2">
      <c r="A13" s="160" t="s">
        <v>117</v>
      </c>
      <c r="B13" s="161">
        <v>0</v>
      </c>
      <c r="C13" s="211">
        <v>40369</v>
      </c>
      <c r="D13" s="168">
        <f>B13*C13</f>
        <v>0</v>
      </c>
      <c r="E13" s="79"/>
      <c r="F13" s="79"/>
      <c r="G13" s="79"/>
      <c r="H13" s="79"/>
      <c r="I13" s="79"/>
    </row>
    <row r="14" spans="1:12" customFormat="1" ht="15" x14ac:dyDescent="0.2">
      <c r="A14" s="138" t="s">
        <v>154</v>
      </c>
      <c r="B14" s="162">
        <v>0</v>
      </c>
      <c r="C14" s="212">
        <v>40990</v>
      </c>
      <c r="D14" s="169">
        <f t="shared" ref="D14:D22" si="0">B14*C14</f>
        <v>0</v>
      </c>
      <c r="E14" s="79"/>
      <c r="F14" s="79"/>
      <c r="G14" s="79"/>
      <c r="H14" s="79"/>
      <c r="I14" s="79"/>
    </row>
    <row r="15" spans="1:12" customFormat="1" ht="15" x14ac:dyDescent="0.2">
      <c r="A15" s="139" t="s">
        <v>155</v>
      </c>
      <c r="B15" s="162">
        <v>0</v>
      </c>
      <c r="C15" s="213">
        <v>41611</v>
      </c>
      <c r="D15" s="169">
        <f t="shared" si="0"/>
        <v>0</v>
      </c>
      <c r="E15" s="79"/>
      <c r="F15" s="79"/>
      <c r="G15" s="79"/>
      <c r="H15" s="79"/>
      <c r="I15" s="79"/>
    </row>
    <row r="16" spans="1:12" customFormat="1" ht="15" x14ac:dyDescent="0.2">
      <c r="A16" s="138" t="s">
        <v>96</v>
      </c>
      <c r="B16" s="162">
        <v>0</v>
      </c>
      <c r="C16" s="213">
        <v>42991</v>
      </c>
      <c r="D16" s="169">
        <f t="shared" si="0"/>
        <v>0</v>
      </c>
      <c r="E16" s="79"/>
      <c r="F16" s="79"/>
      <c r="G16" s="79"/>
      <c r="H16" s="79"/>
      <c r="I16" s="79"/>
    </row>
    <row r="17" spans="1:12" customFormat="1" ht="15" x14ac:dyDescent="0.2">
      <c r="A17" s="138" t="s">
        <v>97</v>
      </c>
      <c r="B17" s="164">
        <v>0</v>
      </c>
      <c r="C17" s="213">
        <v>44836</v>
      </c>
      <c r="D17" s="169">
        <f t="shared" si="0"/>
        <v>0</v>
      </c>
      <c r="E17" s="78"/>
      <c r="F17" s="78"/>
      <c r="G17" s="78"/>
      <c r="H17" s="79"/>
      <c r="I17" s="79"/>
    </row>
    <row r="18" spans="1:12" customFormat="1" ht="15" x14ac:dyDescent="0.2">
      <c r="A18" s="138" t="s">
        <v>98</v>
      </c>
      <c r="B18" s="164">
        <v>0</v>
      </c>
      <c r="C18" s="213">
        <v>46681</v>
      </c>
      <c r="D18" s="169">
        <f t="shared" si="0"/>
        <v>0</v>
      </c>
      <c r="E18" s="78"/>
      <c r="F18" s="78"/>
      <c r="G18" s="78"/>
      <c r="H18" s="79"/>
      <c r="I18" s="79"/>
    </row>
    <row r="19" spans="1:12" customFormat="1" ht="15" x14ac:dyDescent="0.2">
      <c r="A19" s="138" t="s">
        <v>99</v>
      </c>
      <c r="B19" s="164">
        <v>0</v>
      </c>
      <c r="C19" s="213">
        <v>48526</v>
      </c>
      <c r="D19" s="169">
        <f t="shared" si="0"/>
        <v>0</v>
      </c>
      <c r="E19" s="78"/>
      <c r="F19" s="78"/>
      <c r="G19" s="78"/>
      <c r="H19" s="79"/>
      <c r="I19" s="79"/>
    </row>
    <row r="20" spans="1:12" customFormat="1" ht="15" x14ac:dyDescent="0.2">
      <c r="A20" s="138" t="s">
        <v>100</v>
      </c>
      <c r="B20" s="162">
        <v>0</v>
      </c>
      <c r="C20" s="213">
        <v>50370</v>
      </c>
      <c r="D20" s="163">
        <f t="shared" ref="D20:D21" si="1">B20*C20</f>
        <v>0</v>
      </c>
      <c r="E20" s="78"/>
      <c r="F20" s="78"/>
      <c r="G20" s="78"/>
      <c r="H20" s="79"/>
      <c r="I20" s="79"/>
    </row>
    <row r="21" spans="1:12" customFormat="1" ht="15" x14ac:dyDescent="0.2">
      <c r="A21" s="138" t="s">
        <v>169</v>
      </c>
      <c r="B21" s="162">
        <v>0</v>
      </c>
      <c r="C21" s="213">
        <v>52734</v>
      </c>
      <c r="D21" s="163">
        <f t="shared" si="1"/>
        <v>0</v>
      </c>
      <c r="E21" s="78"/>
      <c r="F21" s="78"/>
      <c r="G21" s="78"/>
      <c r="H21" s="79"/>
      <c r="I21" s="79"/>
    </row>
    <row r="22" spans="1:12" customFormat="1" ht="15" x14ac:dyDescent="0.2">
      <c r="A22" s="138" t="s">
        <v>189</v>
      </c>
      <c r="B22" s="162">
        <v>0</v>
      </c>
      <c r="C22" s="213">
        <v>53207</v>
      </c>
      <c r="D22" s="163">
        <f t="shared" si="0"/>
        <v>0</v>
      </c>
      <c r="E22" s="78"/>
      <c r="F22" s="78"/>
      <c r="G22" s="78"/>
      <c r="H22" s="79"/>
      <c r="I22" s="79"/>
    </row>
    <row r="23" spans="1:12" customFormat="1" ht="15.75" thickBot="1" x14ac:dyDescent="0.25">
      <c r="A23" s="140" t="s">
        <v>165</v>
      </c>
      <c r="B23" s="141">
        <f>SUM(B13:B22)</f>
        <v>0</v>
      </c>
      <c r="C23" s="78"/>
      <c r="D23" s="142" t="s">
        <v>135</v>
      </c>
      <c r="E23" s="143">
        <f>SUM(D13:D22)</f>
        <v>0</v>
      </c>
      <c r="F23" s="78"/>
      <c r="G23" s="78"/>
      <c r="H23" s="79"/>
      <c r="I23" s="79"/>
    </row>
    <row r="24" spans="1:12" customFormat="1" ht="15.75" thickTop="1" x14ac:dyDescent="0.2">
      <c r="A24" s="78"/>
      <c r="B24" s="78"/>
      <c r="C24" s="78"/>
      <c r="D24" s="78"/>
      <c r="E24" s="144"/>
      <c r="F24" s="78"/>
      <c r="G24" s="78"/>
      <c r="H24" s="79"/>
      <c r="I24" s="79"/>
    </row>
    <row r="25" spans="1:12" customFormat="1" ht="15" x14ac:dyDescent="0.2">
      <c r="A25" s="147" t="s">
        <v>113</v>
      </c>
      <c r="B25" s="147"/>
      <c r="C25" s="145"/>
      <c r="D25" s="145"/>
      <c r="E25" s="146"/>
      <c r="F25" s="145"/>
      <c r="G25" s="145"/>
      <c r="H25" s="145"/>
      <c r="I25" s="145"/>
    </row>
    <row r="26" spans="1:12" customFormat="1" ht="21" customHeight="1" x14ac:dyDescent="0.2">
      <c r="A26" s="148" t="s">
        <v>146</v>
      </c>
      <c r="B26" s="148"/>
      <c r="C26" s="148"/>
      <c r="D26" s="148"/>
      <c r="E26" s="146"/>
      <c r="F26" s="145"/>
      <c r="G26" s="145"/>
      <c r="H26" s="145"/>
      <c r="I26" s="145"/>
    </row>
    <row r="27" spans="1:12" customFormat="1" ht="15" x14ac:dyDescent="0.2">
      <c r="A27" s="148" t="s">
        <v>114</v>
      </c>
      <c r="B27" s="149" t="s">
        <v>36</v>
      </c>
      <c r="C27" s="147" t="s">
        <v>168</v>
      </c>
      <c r="D27" s="150" t="s">
        <v>95</v>
      </c>
      <c r="E27" s="151"/>
      <c r="F27" s="147"/>
      <c r="G27" s="147"/>
      <c r="H27" s="147"/>
      <c r="I27" s="147"/>
    </row>
    <row r="28" spans="1:12" customFormat="1" ht="15" x14ac:dyDescent="0.2">
      <c r="A28" s="152" t="s">
        <v>101</v>
      </c>
      <c r="B28" s="193">
        <v>0</v>
      </c>
      <c r="C28" s="213">
        <v>2000</v>
      </c>
      <c r="D28" s="153">
        <f>B28*C28</f>
        <v>0</v>
      </c>
      <c r="E28" s="146"/>
      <c r="F28" s="145"/>
      <c r="G28" s="145"/>
      <c r="H28" s="145"/>
      <c r="I28" s="145"/>
    </row>
    <row r="29" spans="1:12" customFormat="1" ht="15" x14ac:dyDescent="0.2">
      <c r="A29" s="152" t="s">
        <v>102</v>
      </c>
      <c r="B29" s="193">
        <v>0</v>
      </c>
      <c r="C29" s="213">
        <v>3500</v>
      </c>
      <c r="D29" s="153">
        <f>B29*C29</f>
        <v>0</v>
      </c>
      <c r="E29" s="146"/>
      <c r="F29" s="145"/>
      <c r="G29" s="145"/>
      <c r="H29" s="145"/>
      <c r="I29" s="145"/>
    </row>
    <row r="30" spans="1:12" s="77" customFormat="1" x14ac:dyDescent="0.2">
      <c r="A30" s="145"/>
      <c r="C30" s="145"/>
      <c r="D30" s="154" t="s">
        <v>120</v>
      </c>
      <c r="E30" s="155">
        <f>SUM(D28:D29)</f>
        <v>0</v>
      </c>
      <c r="F30" s="145"/>
      <c r="G30" s="145"/>
      <c r="H30" s="145"/>
      <c r="I30" s="145"/>
      <c r="L30" s="145"/>
    </row>
    <row r="31" spans="1:12" s="77" customFormat="1" ht="23.45" customHeight="1" x14ac:dyDescent="0.2">
      <c r="C31" s="145"/>
      <c r="D31" s="171"/>
      <c r="E31" s="177"/>
      <c r="F31" s="145"/>
      <c r="G31" s="145"/>
      <c r="H31" s="145"/>
      <c r="I31" s="145"/>
      <c r="L31" s="145"/>
    </row>
    <row r="32" spans="1:12" s="77" customFormat="1" x14ac:dyDescent="0.2">
      <c r="A32" s="185" t="s">
        <v>148</v>
      </c>
      <c r="B32" s="185"/>
      <c r="C32" s="186"/>
      <c r="D32" s="186"/>
      <c r="E32" s="187"/>
      <c r="F32" s="145"/>
      <c r="G32" s="145"/>
      <c r="H32" s="145"/>
      <c r="I32" s="145"/>
      <c r="J32" s="86"/>
      <c r="L32" s="145"/>
    </row>
    <row r="33" spans="1:12" s="77" customFormat="1" ht="25.15" customHeight="1" x14ac:dyDescent="0.2">
      <c r="A33" s="238" t="s">
        <v>143</v>
      </c>
      <c r="B33" s="239"/>
      <c r="C33" s="239"/>
      <c r="D33" s="239"/>
      <c r="E33" s="240"/>
      <c r="F33" s="241"/>
      <c r="G33" s="145"/>
      <c r="H33" s="145"/>
      <c r="I33" s="145"/>
      <c r="L33" s="145"/>
    </row>
    <row r="34" spans="1:12" s="77" customFormat="1" x14ac:dyDescent="0.2">
      <c r="A34" s="179" t="s">
        <v>14</v>
      </c>
      <c r="B34" s="180" t="s">
        <v>36</v>
      </c>
      <c r="C34" s="181" t="s">
        <v>142</v>
      </c>
      <c r="D34" s="180" t="s">
        <v>95</v>
      </c>
      <c r="E34" s="151"/>
      <c r="F34" s="147"/>
      <c r="G34" s="147"/>
      <c r="H34" s="147"/>
      <c r="I34" s="147"/>
      <c r="L34" s="145"/>
    </row>
    <row r="35" spans="1:12" s="77" customFormat="1" x14ac:dyDescent="0.2">
      <c r="A35" s="182" t="s">
        <v>147</v>
      </c>
      <c r="B35" s="192">
        <v>0</v>
      </c>
      <c r="C35" s="183">
        <v>3000</v>
      </c>
      <c r="D35" s="184">
        <f>B35*C35</f>
        <v>0</v>
      </c>
      <c r="E35" s="151"/>
      <c r="F35" s="147"/>
      <c r="G35" s="147"/>
      <c r="H35" s="147"/>
      <c r="I35" s="147"/>
      <c r="L35" s="145"/>
    </row>
    <row r="36" spans="1:12" s="77" customFormat="1" x14ac:dyDescent="0.2">
      <c r="A36" s="174"/>
      <c r="B36" s="175"/>
      <c r="C36" s="178"/>
      <c r="D36" s="191" t="s">
        <v>144</v>
      </c>
      <c r="E36" s="188">
        <f>D35</f>
        <v>0</v>
      </c>
      <c r="F36" s="147"/>
      <c r="G36" s="147"/>
      <c r="H36" s="147"/>
      <c r="I36" s="147"/>
      <c r="L36" s="145"/>
    </row>
    <row r="37" spans="1:12" s="77" customFormat="1" x14ac:dyDescent="0.2">
      <c r="A37" s="174"/>
      <c r="B37" s="175"/>
      <c r="C37" s="176"/>
      <c r="D37" s="154"/>
      <c r="E37" s="155"/>
      <c r="F37" s="147"/>
      <c r="G37" s="147"/>
      <c r="H37" s="147"/>
      <c r="I37" s="147"/>
      <c r="L37" s="145"/>
    </row>
    <row r="38" spans="1:12" s="77" customFormat="1" x14ac:dyDescent="0.2">
      <c r="A38" s="145"/>
      <c r="B38" s="145"/>
      <c r="C38" s="154" t="s">
        <v>145</v>
      </c>
      <c r="D38" s="156"/>
      <c r="E38" s="155">
        <f>SUM(E23:E37)</f>
        <v>0</v>
      </c>
      <c r="F38" s="145"/>
      <c r="G38" s="145"/>
      <c r="H38" s="145"/>
      <c r="I38" s="145"/>
      <c r="L38" s="145"/>
    </row>
    <row r="39" spans="1:12" s="77" customFormat="1" ht="13.5" thickBot="1" x14ac:dyDescent="0.25">
      <c r="A39" s="157"/>
      <c r="B39" s="157"/>
      <c r="D39" s="145" t="s">
        <v>136</v>
      </c>
      <c r="E39" s="158" t="e">
        <f>E38/B23</f>
        <v>#DIV/0!</v>
      </c>
      <c r="F39" s="145"/>
      <c r="G39" s="145"/>
      <c r="H39" s="145"/>
      <c r="I39" s="145"/>
      <c r="L39" s="145"/>
    </row>
    <row r="40" spans="1:12" s="77" customFormat="1" ht="15" customHeight="1" thickTop="1" thickBot="1" x14ac:dyDescent="0.25">
      <c r="A40" s="81"/>
      <c r="B40" s="81"/>
      <c r="L40" s="145"/>
    </row>
    <row r="41" spans="1:12" s="189" customFormat="1" ht="67.900000000000006" customHeight="1" thickBot="1" x14ac:dyDescent="0.25">
      <c r="A41" s="242" t="s">
        <v>157</v>
      </c>
      <c r="B41" s="243"/>
      <c r="C41" s="243"/>
      <c r="D41" s="243"/>
      <c r="E41" s="243"/>
      <c r="F41" s="244"/>
      <c r="L41" s="190"/>
    </row>
  </sheetData>
  <pageMargins left="0.75" right="0.25" top="0" bottom="0" header="0.3" footer="0.3"/>
  <pageSetup orientation="portrait" horizontalDpi="1800" verticalDpi="18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defaultColWidth="8.77734375" defaultRowHeight="12.75" x14ac:dyDescent="0.2"/>
  <cols>
    <col min="1" max="1" width="9.33203125" style="81" customWidth="1"/>
    <col min="2" max="2" width="10.33203125" style="81" customWidth="1"/>
    <col min="3" max="3" width="11.77734375" style="81" customWidth="1"/>
    <col min="4" max="4" width="14.33203125" style="81" customWidth="1"/>
    <col min="5" max="5" width="12.21875" style="81" customWidth="1"/>
    <col min="6" max="6" width="10.77734375" style="81" customWidth="1"/>
    <col min="7" max="7" width="5.77734375" style="81" customWidth="1"/>
    <col min="8" max="9" width="5" style="81" customWidth="1"/>
    <col min="10" max="10" width="7.5546875" style="81" customWidth="1"/>
    <col min="11" max="11" width="6.109375" style="81" customWidth="1"/>
    <col min="12" max="12" width="8.77734375" style="157"/>
    <col min="13" max="13" width="11.44140625" style="81" bestFit="1" customWidth="1"/>
    <col min="14" max="16384" width="8.77734375" style="81"/>
  </cols>
  <sheetData>
    <row r="1" spans="1:13" x14ac:dyDescent="0.2">
      <c r="E1" s="79"/>
      <c r="F1" s="79"/>
      <c r="G1" s="79"/>
      <c r="H1" s="79"/>
      <c r="I1" s="79"/>
      <c r="J1" s="79"/>
      <c r="K1" s="79"/>
    </row>
    <row r="2" spans="1:13" s="128" customFormat="1" ht="19.149999999999999" customHeight="1" x14ac:dyDescent="0.2">
      <c r="A2" s="127" t="s">
        <v>152</v>
      </c>
      <c r="B2" s="127"/>
      <c r="C2" s="81"/>
      <c r="D2" s="81"/>
      <c r="E2" s="194"/>
      <c r="F2" s="194"/>
      <c r="G2" s="194"/>
      <c r="H2" s="194"/>
      <c r="I2" s="194"/>
      <c r="J2" s="194"/>
      <c r="K2" s="194"/>
      <c r="L2" s="170"/>
    </row>
    <row r="3" spans="1:13" s="131" customFormat="1" ht="16.149999999999999" customHeight="1" x14ac:dyDescent="0.25">
      <c r="A3" s="130">
        <v>1</v>
      </c>
      <c r="B3" s="214" t="s">
        <v>159</v>
      </c>
      <c r="C3" s="208"/>
      <c r="D3" s="209"/>
      <c r="E3" s="165"/>
      <c r="F3" s="166"/>
      <c r="G3" s="167"/>
      <c r="H3" s="166"/>
      <c r="I3" s="166"/>
      <c r="J3" s="166"/>
      <c r="K3" s="194"/>
      <c r="L3" s="171"/>
    </row>
    <row r="4" spans="1:13" s="131" customFormat="1" ht="16.149999999999999" customHeight="1" x14ac:dyDescent="0.2">
      <c r="A4" s="129">
        <v>2</v>
      </c>
      <c r="B4" s="133" t="s">
        <v>164</v>
      </c>
      <c r="C4" s="207"/>
      <c r="D4" s="210"/>
      <c r="E4" s="195"/>
      <c r="F4" s="231"/>
      <c r="G4" s="232"/>
      <c r="H4" s="232"/>
      <c r="I4" s="232"/>
      <c r="J4" s="232"/>
      <c r="K4" s="194"/>
      <c r="L4" s="171"/>
    </row>
    <row r="5" spans="1:13" s="131" customFormat="1" ht="16.149999999999999" customHeight="1" x14ac:dyDescent="0.2">
      <c r="A5" s="215">
        <v>3</v>
      </c>
      <c r="B5" s="216" t="s">
        <v>162</v>
      </c>
      <c r="C5" s="217"/>
      <c r="D5" s="215"/>
      <c r="E5" s="195"/>
      <c r="F5" s="231"/>
      <c r="G5" s="233"/>
      <c r="H5" s="233"/>
      <c r="I5" s="233"/>
      <c r="J5" s="233"/>
      <c r="K5" s="194"/>
      <c r="L5" s="171"/>
    </row>
    <row r="6" spans="1:13" s="131" customFormat="1" ht="16.149999999999999" customHeight="1" x14ac:dyDescent="0.2">
      <c r="A6" s="215">
        <v>4</v>
      </c>
      <c r="B6" s="133" t="s">
        <v>151</v>
      </c>
      <c r="C6" s="218"/>
      <c r="D6" s="219"/>
      <c r="E6" s="195"/>
      <c r="F6" s="196"/>
      <c r="G6" s="196"/>
      <c r="H6" s="196"/>
      <c r="I6" s="196"/>
      <c r="J6" s="196"/>
      <c r="K6" s="194"/>
      <c r="L6" s="171"/>
    </row>
    <row r="7" spans="1:13" s="77" customFormat="1" ht="12.6" customHeight="1" x14ac:dyDescent="0.2">
      <c r="E7" s="194"/>
      <c r="F7" s="194"/>
      <c r="G7" s="194"/>
      <c r="H7" s="194"/>
      <c r="I7" s="194"/>
      <c r="J7" s="131"/>
      <c r="K7" s="131"/>
      <c r="L7" s="145"/>
    </row>
    <row r="8" spans="1:13" s="76" customFormat="1" x14ac:dyDescent="0.2">
      <c r="A8" s="82" t="s">
        <v>182</v>
      </c>
      <c r="B8" s="82"/>
      <c r="C8" s="82"/>
      <c r="D8" s="79"/>
      <c r="E8" s="79"/>
      <c r="F8" s="79"/>
      <c r="G8" s="79"/>
      <c r="H8" s="79"/>
      <c r="I8" s="79"/>
      <c r="L8" s="145"/>
    </row>
    <row r="9" spans="1:13" s="78" customFormat="1" x14ac:dyDescent="0.2">
      <c r="A9" s="49"/>
      <c r="B9" s="49"/>
      <c r="C9" s="49"/>
      <c r="D9" s="82"/>
      <c r="E9" s="79"/>
      <c r="F9" s="79"/>
      <c r="G9" s="79"/>
      <c r="H9" s="79"/>
      <c r="I9" s="79"/>
      <c r="L9" s="172"/>
    </row>
    <row r="10" spans="1:13" s="78" customFormat="1" x14ac:dyDescent="0.2">
      <c r="A10" s="134" t="s">
        <v>186</v>
      </c>
      <c r="B10" s="83" t="s">
        <v>94</v>
      </c>
      <c r="C10" s="135" t="s">
        <v>187</v>
      </c>
      <c r="D10" s="80" t="s">
        <v>188</v>
      </c>
      <c r="E10" s="79"/>
      <c r="F10" s="79"/>
      <c r="G10" s="79"/>
      <c r="H10" s="79"/>
      <c r="I10" s="79"/>
      <c r="L10" s="172"/>
    </row>
    <row r="11" spans="1:13" s="78" customFormat="1" ht="43.9" customHeight="1" x14ac:dyDescent="0.2">
      <c r="A11" s="136" t="s">
        <v>115</v>
      </c>
      <c r="B11" s="137" t="s">
        <v>134</v>
      </c>
      <c r="C11" s="136" t="s">
        <v>116</v>
      </c>
      <c r="D11" s="173" t="s">
        <v>163</v>
      </c>
      <c r="E11" s="79"/>
      <c r="F11" s="79"/>
      <c r="G11" s="79"/>
      <c r="H11" s="79"/>
      <c r="I11" s="79"/>
      <c r="L11" s="172"/>
    </row>
    <row r="12" spans="1:13" s="78" customFormat="1" ht="15" customHeight="1" x14ac:dyDescent="0.2">
      <c r="A12" s="160" t="s">
        <v>117</v>
      </c>
      <c r="B12" s="161">
        <v>0</v>
      </c>
      <c r="C12" s="211">
        <v>40369</v>
      </c>
      <c r="D12" s="168">
        <f>B12*C12</f>
        <v>0</v>
      </c>
      <c r="E12" s="79"/>
      <c r="F12" s="79"/>
      <c r="G12" s="79"/>
      <c r="H12" s="79"/>
      <c r="I12" s="79"/>
      <c r="L12" s="172"/>
    </row>
    <row r="13" spans="1:13" s="78" customFormat="1" x14ac:dyDescent="0.2">
      <c r="A13" s="138" t="s">
        <v>154</v>
      </c>
      <c r="B13" s="162">
        <v>0</v>
      </c>
      <c r="C13" s="212">
        <v>40990</v>
      </c>
      <c r="D13" s="169">
        <f t="shared" ref="D13:D21" si="0">B13*C13</f>
        <v>0</v>
      </c>
      <c r="E13" s="79"/>
      <c r="F13" s="79"/>
      <c r="G13" s="79"/>
      <c r="H13" s="79"/>
      <c r="I13" s="79"/>
      <c r="L13" s="172"/>
    </row>
    <row r="14" spans="1:13" s="79" customFormat="1" x14ac:dyDescent="0.2">
      <c r="A14" s="139" t="s">
        <v>155</v>
      </c>
      <c r="B14" s="162">
        <v>0</v>
      </c>
      <c r="C14" s="213">
        <v>41611</v>
      </c>
      <c r="D14" s="169">
        <f t="shared" si="0"/>
        <v>0</v>
      </c>
      <c r="J14" s="78"/>
      <c r="K14" s="78"/>
      <c r="L14" s="172"/>
      <c r="M14" s="78"/>
    </row>
    <row r="15" spans="1:13" s="79" customFormat="1" x14ac:dyDescent="0.2">
      <c r="A15" s="138" t="s">
        <v>96</v>
      </c>
      <c r="B15" s="162">
        <v>0</v>
      </c>
      <c r="C15" s="213">
        <v>42991</v>
      </c>
      <c r="D15" s="169">
        <f t="shared" si="0"/>
        <v>0</v>
      </c>
      <c r="J15" s="78"/>
      <c r="K15" s="78"/>
      <c r="L15" s="172"/>
      <c r="M15" s="78"/>
    </row>
    <row r="16" spans="1:13" s="78" customFormat="1" x14ac:dyDescent="0.2">
      <c r="A16" s="138" t="s">
        <v>97</v>
      </c>
      <c r="B16" s="164">
        <v>0</v>
      </c>
      <c r="C16" s="213">
        <v>44836</v>
      </c>
      <c r="D16" s="169">
        <f t="shared" si="0"/>
        <v>0</v>
      </c>
      <c r="H16" s="79"/>
      <c r="I16" s="79"/>
      <c r="L16" s="172"/>
    </row>
    <row r="17" spans="1:12" s="78" customFormat="1" x14ac:dyDescent="0.2">
      <c r="A17" s="138" t="s">
        <v>98</v>
      </c>
      <c r="B17" s="164">
        <v>0</v>
      </c>
      <c r="C17" s="213">
        <v>46681</v>
      </c>
      <c r="D17" s="169">
        <f t="shared" si="0"/>
        <v>0</v>
      </c>
      <c r="H17" s="79"/>
      <c r="I17" s="79"/>
      <c r="L17" s="172"/>
    </row>
    <row r="18" spans="1:12" s="78" customFormat="1" ht="12" customHeight="1" x14ac:dyDescent="0.2">
      <c r="A18" s="138" t="s">
        <v>99</v>
      </c>
      <c r="B18" s="164">
        <v>0</v>
      </c>
      <c r="C18" s="213">
        <v>48526</v>
      </c>
      <c r="D18" s="169">
        <f t="shared" si="0"/>
        <v>0</v>
      </c>
      <c r="H18" s="79"/>
      <c r="I18" s="79"/>
      <c r="L18" s="172"/>
    </row>
    <row r="19" spans="1:12" s="78" customFormat="1" x14ac:dyDescent="0.2">
      <c r="A19" s="138" t="s">
        <v>100</v>
      </c>
      <c r="B19" s="164">
        <v>0</v>
      </c>
      <c r="C19" s="213">
        <v>50370</v>
      </c>
      <c r="D19" s="163">
        <f t="shared" ref="D19:D20" si="1">B19*C19</f>
        <v>0</v>
      </c>
      <c r="H19" s="79"/>
      <c r="I19" s="79"/>
      <c r="L19" s="172"/>
    </row>
    <row r="20" spans="1:12" s="78" customFormat="1" x14ac:dyDescent="0.2">
      <c r="A20" s="138" t="s">
        <v>169</v>
      </c>
      <c r="B20" s="164">
        <v>0</v>
      </c>
      <c r="C20" s="213">
        <v>52734</v>
      </c>
      <c r="D20" s="163">
        <f t="shared" si="1"/>
        <v>0</v>
      </c>
      <c r="H20" s="79"/>
      <c r="I20" s="79"/>
      <c r="L20" s="172"/>
    </row>
    <row r="21" spans="1:12" s="78" customFormat="1" x14ac:dyDescent="0.2">
      <c r="A21" s="138" t="s">
        <v>189</v>
      </c>
      <c r="B21" s="164">
        <v>0</v>
      </c>
      <c r="C21" s="213">
        <v>53207</v>
      </c>
      <c r="D21" s="163">
        <f t="shared" si="0"/>
        <v>0</v>
      </c>
      <c r="H21" s="79"/>
      <c r="I21" s="79"/>
      <c r="L21" s="172"/>
    </row>
    <row r="22" spans="1:12" s="78" customFormat="1" ht="13.5" thickBot="1" x14ac:dyDescent="0.25">
      <c r="A22" s="140" t="s">
        <v>165</v>
      </c>
      <c r="B22" s="141">
        <f>SUM(B12:B21)</f>
        <v>0</v>
      </c>
      <c r="D22" s="142" t="s">
        <v>135</v>
      </c>
      <c r="E22" s="143">
        <f>SUM(D12:D21)</f>
        <v>0</v>
      </c>
      <c r="H22" s="79"/>
      <c r="I22" s="79"/>
      <c r="L22" s="172"/>
    </row>
    <row r="23" spans="1:12" s="78" customFormat="1" ht="15" customHeight="1" thickTop="1" x14ac:dyDescent="0.2">
      <c r="A23" s="140"/>
      <c r="B23" s="204"/>
      <c r="D23" s="205"/>
      <c r="E23" s="206"/>
      <c r="H23" s="79"/>
      <c r="I23" s="79"/>
      <c r="L23" s="172"/>
    </row>
    <row r="24" spans="1:12" s="77" customFormat="1" x14ac:dyDescent="0.2">
      <c r="A24" s="147" t="s">
        <v>113</v>
      </c>
      <c r="B24" s="147"/>
      <c r="C24" s="145"/>
      <c r="D24" s="145"/>
      <c r="E24" s="146"/>
      <c r="F24" s="145"/>
      <c r="G24" s="145"/>
      <c r="H24" s="145"/>
      <c r="I24" s="145"/>
      <c r="J24" s="86"/>
      <c r="L24" s="145"/>
    </row>
    <row r="25" spans="1:12" s="77" customFormat="1" ht="21" customHeight="1" x14ac:dyDescent="0.2">
      <c r="A25" s="148" t="s">
        <v>146</v>
      </c>
      <c r="B25" s="148"/>
      <c r="C25" s="148"/>
      <c r="D25" s="148"/>
      <c r="E25" s="146"/>
      <c r="F25" s="145"/>
      <c r="G25" s="145"/>
      <c r="H25" s="145"/>
      <c r="I25" s="145"/>
      <c r="L25" s="145"/>
    </row>
    <row r="26" spans="1:12" s="77" customFormat="1" x14ac:dyDescent="0.2">
      <c r="A26" s="148" t="s">
        <v>114</v>
      </c>
      <c r="B26" s="149" t="s">
        <v>36</v>
      </c>
      <c r="C26" s="147" t="s">
        <v>168</v>
      </c>
      <c r="D26" s="150" t="s">
        <v>95</v>
      </c>
      <c r="E26" s="151"/>
      <c r="F26" s="147"/>
      <c r="G26" s="147"/>
      <c r="H26" s="147"/>
      <c r="I26" s="147"/>
      <c r="L26" s="145"/>
    </row>
    <row r="27" spans="1:12" s="76" customFormat="1" x14ac:dyDescent="0.2">
      <c r="A27" s="152" t="s">
        <v>101</v>
      </c>
      <c r="B27" s="193">
        <v>0</v>
      </c>
      <c r="C27" s="213">
        <v>2000</v>
      </c>
      <c r="D27" s="153">
        <f>B27*C27</f>
        <v>0</v>
      </c>
      <c r="E27" s="146"/>
      <c r="F27" s="145"/>
      <c r="G27" s="145"/>
      <c r="H27" s="145"/>
      <c r="I27" s="145"/>
      <c r="L27" s="145"/>
    </row>
    <row r="28" spans="1:12" s="77" customFormat="1" x14ac:dyDescent="0.2">
      <c r="A28" s="152" t="s">
        <v>102</v>
      </c>
      <c r="B28" s="193">
        <v>0</v>
      </c>
      <c r="C28" s="213">
        <v>3500</v>
      </c>
      <c r="D28" s="153">
        <f>B28*C28</f>
        <v>0</v>
      </c>
      <c r="E28" s="146"/>
      <c r="F28" s="145"/>
      <c r="G28" s="145"/>
      <c r="H28" s="145"/>
      <c r="I28" s="145"/>
      <c r="L28" s="145"/>
    </row>
    <row r="29" spans="1:12" s="77" customFormat="1" x14ac:dyDescent="0.2">
      <c r="A29" s="145"/>
      <c r="C29" s="145"/>
      <c r="D29" s="154" t="s">
        <v>120</v>
      </c>
      <c r="E29" s="155">
        <f>SUM(D27:D28)</f>
        <v>0</v>
      </c>
      <c r="F29" s="145"/>
      <c r="G29" s="145"/>
      <c r="H29" s="145"/>
      <c r="I29" s="145"/>
      <c r="L29" s="145"/>
    </row>
    <row r="30" spans="1:12" s="77" customFormat="1" ht="23.45" customHeight="1" x14ac:dyDescent="0.2">
      <c r="C30" s="145"/>
      <c r="D30" s="171"/>
      <c r="E30" s="177"/>
      <c r="F30" s="145"/>
      <c r="G30" s="145"/>
      <c r="H30" s="145"/>
      <c r="I30" s="145"/>
      <c r="L30" s="145"/>
    </row>
    <row r="31" spans="1:12" s="77" customFormat="1" x14ac:dyDescent="0.2">
      <c r="A31" s="145"/>
      <c r="B31" s="145"/>
      <c r="C31" s="154" t="s">
        <v>145</v>
      </c>
      <c r="D31" s="156"/>
      <c r="E31" s="155">
        <f>E22+E29</f>
        <v>0</v>
      </c>
      <c r="F31" s="145"/>
      <c r="G31" s="145"/>
      <c r="H31" s="145"/>
      <c r="I31" s="145"/>
      <c r="L31" s="145"/>
    </row>
    <row r="32" spans="1:12" s="77" customFormat="1" ht="13.5" thickBot="1" x14ac:dyDescent="0.25">
      <c r="A32" s="157"/>
      <c r="B32" s="157"/>
      <c r="D32" s="145" t="s">
        <v>136</v>
      </c>
      <c r="E32" s="158">
        <f>IF(AND(B22=0,E31=0),0,E31/B22)</f>
        <v>0</v>
      </c>
      <c r="F32" s="145"/>
      <c r="G32" s="145"/>
      <c r="H32" s="145"/>
      <c r="I32" s="145"/>
      <c r="L32" s="145"/>
    </row>
    <row r="33" spans="1:12" s="77" customFormat="1" ht="15" customHeight="1" thickTop="1" thickBot="1" x14ac:dyDescent="0.25">
      <c r="A33" s="81"/>
      <c r="B33" s="81"/>
      <c r="L33" s="145"/>
    </row>
    <row r="34" spans="1:12" s="189" customFormat="1" ht="45.75" customHeight="1" thickBot="1" x14ac:dyDescent="0.25">
      <c r="A34" s="242" t="s">
        <v>158</v>
      </c>
      <c r="B34" s="243"/>
      <c r="C34" s="243"/>
      <c r="D34" s="243"/>
      <c r="E34" s="243"/>
      <c r="F34" s="244"/>
      <c r="L34" s="190"/>
    </row>
  </sheetData>
  <pageMargins left="0.75" right="0.25" top="0" bottom="0" header="0.3" footer="0.3"/>
  <pageSetup orientation="portrait" horizontalDpi="1800" verticalDpi="18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zoomScaleNormal="100" workbookViewId="0"/>
  </sheetViews>
  <sheetFormatPr defaultRowHeight="12.75" x14ac:dyDescent="0.2"/>
  <cols>
    <col min="1" max="1" width="1.21875" style="197" customWidth="1"/>
    <col min="2" max="2" width="11" style="203" customWidth="1"/>
    <col min="3" max="3" width="12.21875" style="199" bestFit="1" customWidth="1"/>
    <col min="4" max="4" width="12.109375" style="199" customWidth="1"/>
    <col min="5" max="5" width="12.21875" style="199" bestFit="1" customWidth="1"/>
    <col min="6" max="6" width="11.77734375" style="79" customWidth="1"/>
    <col min="7" max="7" width="12.21875" style="197" bestFit="1" customWidth="1"/>
    <col min="8" max="8" width="12.21875" style="197" customWidth="1"/>
    <col min="9" max="9" width="13.6640625" style="197" customWidth="1"/>
    <col min="10" max="10" width="12.21875" style="197" bestFit="1" customWidth="1"/>
    <col min="11" max="11" width="11.88671875" style="197" bestFit="1" customWidth="1"/>
    <col min="12" max="12" width="13" style="197" customWidth="1"/>
    <col min="13" max="13" width="12.21875" style="197" bestFit="1" customWidth="1"/>
    <col min="14" max="14" width="11.88671875" style="197" bestFit="1" customWidth="1"/>
    <col min="15" max="24" width="8.88671875" style="197"/>
    <col min="25" max="257" width="8.88671875" style="199"/>
    <col min="258" max="258" width="4.33203125" style="199" customWidth="1"/>
    <col min="259" max="259" width="10.109375" style="199" customWidth="1"/>
    <col min="260" max="260" width="10" style="199" customWidth="1"/>
    <col min="261" max="261" width="13.21875" style="199" customWidth="1"/>
    <col min="262" max="262" width="12.5546875" style="199" customWidth="1"/>
    <col min="263" max="263" width="14.33203125" style="199" customWidth="1"/>
    <col min="264" max="264" width="8.109375" style="199" customWidth="1"/>
    <col min="265" max="513" width="8.88671875" style="199"/>
    <col min="514" max="514" width="4.33203125" style="199" customWidth="1"/>
    <col min="515" max="515" width="10.109375" style="199" customWidth="1"/>
    <col min="516" max="516" width="10" style="199" customWidth="1"/>
    <col min="517" max="517" width="13.21875" style="199" customWidth="1"/>
    <col min="518" max="518" width="12.5546875" style="199" customWidth="1"/>
    <col min="519" max="519" width="14.33203125" style="199" customWidth="1"/>
    <col min="520" max="520" width="8.109375" style="199" customWidth="1"/>
    <col min="521" max="769" width="8.88671875" style="199"/>
    <col min="770" max="770" width="4.33203125" style="199" customWidth="1"/>
    <col min="771" max="771" width="10.109375" style="199" customWidth="1"/>
    <col min="772" max="772" width="10" style="199" customWidth="1"/>
    <col min="773" max="773" width="13.21875" style="199" customWidth="1"/>
    <col min="774" max="774" width="12.5546875" style="199" customWidth="1"/>
    <col min="775" max="775" width="14.33203125" style="199" customWidth="1"/>
    <col min="776" max="776" width="8.109375" style="199" customWidth="1"/>
    <col min="777" max="1025" width="8.88671875" style="199"/>
    <col min="1026" max="1026" width="4.33203125" style="199" customWidth="1"/>
    <col min="1027" max="1027" width="10.109375" style="199" customWidth="1"/>
    <col min="1028" max="1028" width="10" style="199" customWidth="1"/>
    <col min="1029" max="1029" width="13.21875" style="199" customWidth="1"/>
    <col min="1030" max="1030" width="12.5546875" style="199" customWidth="1"/>
    <col min="1031" max="1031" width="14.33203125" style="199" customWidth="1"/>
    <col min="1032" max="1032" width="8.109375" style="199" customWidth="1"/>
    <col min="1033" max="1281" width="8.88671875" style="199"/>
    <col min="1282" max="1282" width="4.33203125" style="199" customWidth="1"/>
    <col min="1283" max="1283" width="10.109375" style="199" customWidth="1"/>
    <col min="1284" max="1284" width="10" style="199" customWidth="1"/>
    <col min="1285" max="1285" width="13.21875" style="199" customWidth="1"/>
    <col min="1286" max="1286" width="12.5546875" style="199" customWidth="1"/>
    <col min="1287" max="1287" width="14.33203125" style="199" customWidth="1"/>
    <col min="1288" max="1288" width="8.109375" style="199" customWidth="1"/>
    <col min="1289" max="1537" width="8.88671875" style="199"/>
    <col min="1538" max="1538" width="4.33203125" style="199" customWidth="1"/>
    <col min="1539" max="1539" width="10.109375" style="199" customWidth="1"/>
    <col min="1540" max="1540" width="10" style="199" customWidth="1"/>
    <col min="1541" max="1541" width="13.21875" style="199" customWidth="1"/>
    <col min="1542" max="1542" width="12.5546875" style="199" customWidth="1"/>
    <col min="1543" max="1543" width="14.33203125" style="199" customWidth="1"/>
    <col min="1544" max="1544" width="8.109375" style="199" customWidth="1"/>
    <col min="1545" max="1793" width="8.88671875" style="199"/>
    <col min="1794" max="1794" width="4.33203125" style="199" customWidth="1"/>
    <col min="1795" max="1795" width="10.109375" style="199" customWidth="1"/>
    <col min="1796" max="1796" width="10" style="199" customWidth="1"/>
    <col min="1797" max="1797" width="13.21875" style="199" customWidth="1"/>
    <col min="1798" max="1798" width="12.5546875" style="199" customWidth="1"/>
    <col min="1799" max="1799" width="14.33203125" style="199" customWidth="1"/>
    <col min="1800" max="1800" width="8.109375" style="199" customWidth="1"/>
    <col min="1801" max="2049" width="8.88671875" style="199"/>
    <col min="2050" max="2050" width="4.33203125" style="199" customWidth="1"/>
    <col min="2051" max="2051" width="10.109375" style="199" customWidth="1"/>
    <col min="2052" max="2052" width="10" style="199" customWidth="1"/>
    <col min="2053" max="2053" width="13.21875" style="199" customWidth="1"/>
    <col min="2054" max="2054" width="12.5546875" style="199" customWidth="1"/>
    <col min="2055" max="2055" width="14.33203125" style="199" customWidth="1"/>
    <col min="2056" max="2056" width="8.109375" style="199" customWidth="1"/>
    <col min="2057" max="2305" width="8.88671875" style="199"/>
    <col min="2306" max="2306" width="4.33203125" style="199" customWidth="1"/>
    <col min="2307" max="2307" width="10.109375" style="199" customWidth="1"/>
    <col min="2308" max="2308" width="10" style="199" customWidth="1"/>
    <col min="2309" max="2309" width="13.21875" style="199" customWidth="1"/>
    <col min="2310" max="2310" width="12.5546875" style="199" customWidth="1"/>
    <col min="2311" max="2311" width="14.33203125" style="199" customWidth="1"/>
    <col min="2312" max="2312" width="8.109375" style="199" customWidth="1"/>
    <col min="2313" max="2561" width="8.88671875" style="199"/>
    <col min="2562" max="2562" width="4.33203125" style="199" customWidth="1"/>
    <col min="2563" max="2563" width="10.109375" style="199" customWidth="1"/>
    <col min="2564" max="2564" width="10" style="199" customWidth="1"/>
    <col min="2565" max="2565" width="13.21875" style="199" customWidth="1"/>
    <col min="2566" max="2566" width="12.5546875" style="199" customWidth="1"/>
    <col min="2567" max="2567" width="14.33203125" style="199" customWidth="1"/>
    <col min="2568" max="2568" width="8.109375" style="199" customWidth="1"/>
    <col min="2569" max="2817" width="8.88671875" style="199"/>
    <col min="2818" max="2818" width="4.33203125" style="199" customWidth="1"/>
    <col min="2819" max="2819" width="10.109375" style="199" customWidth="1"/>
    <col min="2820" max="2820" width="10" style="199" customWidth="1"/>
    <col min="2821" max="2821" width="13.21875" style="199" customWidth="1"/>
    <col min="2822" max="2822" width="12.5546875" style="199" customWidth="1"/>
    <col min="2823" max="2823" width="14.33203125" style="199" customWidth="1"/>
    <col min="2824" max="2824" width="8.109375" style="199" customWidth="1"/>
    <col min="2825" max="3073" width="8.88671875" style="199"/>
    <col min="3074" max="3074" width="4.33203125" style="199" customWidth="1"/>
    <col min="3075" max="3075" width="10.109375" style="199" customWidth="1"/>
    <col min="3076" max="3076" width="10" style="199" customWidth="1"/>
    <col min="3077" max="3077" width="13.21875" style="199" customWidth="1"/>
    <col min="3078" max="3078" width="12.5546875" style="199" customWidth="1"/>
    <col min="3079" max="3079" width="14.33203125" style="199" customWidth="1"/>
    <col min="3080" max="3080" width="8.109375" style="199" customWidth="1"/>
    <col min="3081" max="3329" width="8.88671875" style="199"/>
    <col min="3330" max="3330" width="4.33203125" style="199" customWidth="1"/>
    <col min="3331" max="3331" width="10.109375" style="199" customWidth="1"/>
    <col min="3332" max="3332" width="10" style="199" customWidth="1"/>
    <col min="3333" max="3333" width="13.21875" style="199" customWidth="1"/>
    <col min="3334" max="3334" width="12.5546875" style="199" customWidth="1"/>
    <col min="3335" max="3335" width="14.33203125" style="199" customWidth="1"/>
    <col min="3336" max="3336" width="8.109375" style="199" customWidth="1"/>
    <col min="3337" max="3585" width="8.88671875" style="199"/>
    <col min="3586" max="3586" width="4.33203125" style="199" customWidth="1"/>
    <col min="3587" max="3587" width="10.109375" style="199" customWidth="1"/>
    <col min="3588" max="3588" width="10" style="199" customWidth="1"/>
    <col min="3589" max="3589" width="13.21875" style="199" customWidth="1"/>
    <col min="3590" max="3590" width="12.5546875" style="199" customWidth="1"/>
    <col min="3591" max="3591" width="14.33203125" style="199" customWidth="1"/>
    <col min="3592" max="3592" width="8.109375" style="199" customWidth="1"/>
    <col min="3593" max="3841" width="8.88671875" style="199"/>
    <col min="3842" max="3842" width="4.33203125" style="199" customWidth="1"/>
    <col min="3843" max="3843" width="10.109375" style="199" customWidth="1"/>
    <col min="3844" max="3844" width="10" style="199" customWidth="1"/>
    <col min="3845" max="3845" width="13.21875" style="199" customWidth="1"/>
    <col min="3846" max="3846" width="12.5546875" style="199" customWidth="1"/>
    <col min="3847" max="3847" width="14.33203125" style="199" customWidth="1"/>
    <col min="3848" max="3848" width="8.109375" style="199" customWidth="1"/>
    <col min="3849" max="4097" width="8.88671875" style="199"/>
    <col min="4098" max="4098" width="4.33203125" style="199" customWidth="1"/>
    <col min="4099" max="4099" width="10.109375" style="199" customWidth="1"/>
    <col min="4100" max="4100" width="10" style="199" customWidth="1"/>
    <col min="4101" max="4101" width="13.21875" style="199" customWidth="1"/>
    <col min="4102" max="4102" width="12.5546875" style="199" customWidth="1"/>
    <col min="4103" max="4103" width="14.33203125" style="199" customWidth="1"/>
    <col min="4104" max="4104" width="8.109375" style="199" customWidth="1"/>
    <col min="4105" max="4353" width="8.88671875" style="199"/>
    <col min="4354" max="4354" width="4.33203125" style="199" customWidth="1"/>
    <col min="4355" max="4355" width="10.109375" style="199" customWidth="1"/>
    <col min="4356" max="4356" width="10" style="199" customWidth="1"/>
    <col min="4357" max="4357" width="13.21875" style="199" customWidth="1"/>
    <col min="4358" max="4358" width="12.5546875" style="199" customWidth="1"/>
    <col min="4359" max="4359" width="14.33203125" style="199" customWidth="1"/>
    <col min="4360" max="4360" width="8.109375" style="199" customWidth="1"/>
    <col min="4361" max="4609" width="8.88671875" style="199"/>
    <col min="4610" max="4610" width="4.33203125" style="199" customWidth="1"/>
    <col min="4611" max="4611" width="10.109375" style="199" customWidth="1"/>
    <col min="4612" max="4612" width="10" style="199" customWidth="1"/>
    <col min="4613" max="4613" width="13.21875" style="199" customWidth="1"/>
    <col min="4614" max="4614" width="12.5546875" style="199" customWidth="1"/>
    <col min="4615" max="4615" width="14.33203125" style="199" customWidth="1"/>
    <col min="4616" max="4616" width="8.109375" style="199" customWidth="1"/>
    <col min="4617" max="4865" width="8.88671875" style="199"/>
    <col min="4866" max="4866" width="4.33203125" style="199" customWidth="1"/>
    <col min="4867" max="4867" width="10.109375" style="199" customWidth="1"/>
    <col min="4868" max="4868" width="10" style="199" customWidth="1"/>
    <col min="4869" max="4869" width="13.21875" style="199" customWidth="1"/>
    <col min="4870" max="4870" width="12.5546875" style="199" customWidth="1"/>
    <col min="4871" max="4871" width="14.33203125" style="199" customWidth="1"/>
    <col min="4872" max="4872" width="8.109375" style="199" customWidth="1"/>
    <col min="4873" max="5121" width="8.88671875" style="199"/>
    <col min="5122" max="5122" width="4.33203125" style="199" customWidth="1"/>
    <col min="5123" max="5123" width="10.109375" style="199" customWidth="1"/>
    <col min="5124" max="5124" width="10" style="199" customWidth="1"/>
    <col min="5125" max="5125" width="13.21875" style="199" customWidth="1"/>
    <col min="5126" max="5126" width="12.5546875" style="199" customWidth="1"/>
    <col min="5127" max="5127" width="14.33203125" style="199" customWidth="1"/>
    <col min="5128" max="5128" width="8.109375" style="199" customWidth="1"/>
    <col min="5129" max="5377" width="8.88671875" style="199"/>
    <col min="5378" max="5378" width="4.33203125" style="199" customWidth="1"/>
    <col min="5379" max="5379" width="10.109375" style="199" customWidth="1"/>
    <col min="5380" max="5380" width="10" style="199" customWidth="1"/>
    <col min="5381" max="5381" width="13.21875" style="199" customWidth="1"/>
    <col min="5382" max="5382" width="12.5546875" style="199" customWidth="1"/>
    <col min="5383" max="5383" width="14.33203125" style="199" customWidth="1"/>
    <col min="5384" max="5384" width="8.109375" style="199" customWidth="1"/>
    <col min="5385" max="5633" width="8.88671875" style="199"/>
    <col min="5634" max="5634" width="4.33203125" style="199" customWidth="1"/>
    <col min="5635" max="5635" width="10.109375" style="199" customWidth="1"/>
    <col min="5636" max="5636" width="10" style="199" customWidth="1"/>
    <col min="5637" max="5637" width="13.21875" style="199" customWidth="1"/>
    <col min="5638" max="5638" width="12.5546875" style="199" customWidth="1"/>
    <col min="5639" max="5639" width="14.33203125" style="199" customWidth="1"/>
    <col min="5640" max="5640" width="8.109375" style="199" customWidth="1"/>
    <col min="5641" max="5889" width="8.88671875" style="199"/>
    <col min="5890" max="5890" width="4.33203125" style="199" customWidth="1"/>
    <col min="5891" max="5891" width="10.109375" style="199" customWidth="1"/>
    <col min="5892" max="5892" width="10" style="199" customWidth="1"/>
    <col min="5893" max="5893" width="13.21875" style="199" customWidth="1"/>
    <col min="5894" max="5894" width="12.5546875" style="199" customWidth="1"/>
    <col min="5895" max="5895" width="14.33203125" style="199" customWidth="1"/>
    <col min="5896" max="5896" width="8.109375" style="199" customWidth="1"/>
    <col min="5897" max="6145" width="8.88671875" style="199"/>
    <col min="6146" max="6146" width="4.33203125" style="199" customWidth="1"/>
    <col min="6147" max="6147" width="10.109375" style="199" customWidth="1"/>
    <col min="6148" max="6148" width="10" style="199" customWidth="1"/>
    <col min="6149" max="6149" width="13.21875" style="199" customWidth="1"/>
    <col min="6150" max="6150" width="12.5546875" style="199" customWidth="1"/>
    <col min="6151" max="6151" width="14.33203125" style="199" customWidth="1"/>
    <col min="6152" max="6152" width="8.109375" style="199" customWidth="1"/>
    <col min="6153" max="6401" width="8.88671875" style="199"/>
    <col min="6402" max="6402" width="4.33203125" style="199" customWidth="1"/>
    <col min="6403" max="6403" width="10.109375" style="199" customWidth="1"/>
    <col min="6404" max="6404" width="10" style="199" customWidth="1"/>
    <col min="6405" max="6405" width="13.21875" style="199" customWidth="1"/>
    <col min="6406" max="6406" width="12.5546875" style="199" customWidth="1"/>
    <col min="6407" max="6407" width="14.33203125" style="199" customWidth="1"/>
    <col min="6408" max="6408" width="8.109375" style="199" customWidth="1"/>
    <col min="6409" max="6657" width="8.88671875" style="199"/>
    <col min="6658" max="6658" width="4.33203125" style="199" customWidth="1"/>
    <col min="6659" max="6659" width="10.109375" style="199" customWidth="1"/>
    <col min="6660" max="6660" width="10" style="199" customWidth="1"/>
    <col min="6661" max="6661" width="13.21875" style="199" customWidth="1"/>
    <col min="6662" max="6662" width="12.5546875" style="199" customWidth="1"/>
    <col min="6663" max="6663" width="14.33203125" style="199" customWidth="1"/>
    <col min="6664" max="6664" width="8.109375" style="199" customWidth="1"/>
    <col min="6665" max="6913" width="8.88671875" style="199"/>
    <col min="6914" max="6914" width="4.33203125" style="199" customWidth="1"/>
    <col min="6915" max="6915" width="10.109375" style="199" customWidth="1"/>
    <col min="6916" max="6916" width="10" style="199" customWidth="1"/>
    <col min="6917" max="6917" width="13.21875" style="199" customWidth="1"/>
    <col min="6918" max="6918" width="12.5546875" style="199" customWidth="1"/>
    <col min="6919" max="6919" width="14.33203125" style="199" customWidth="1"/>
    <col min="6920" max="6920" width="8.109375" style="199" customWidth="1"/>
    <col min="6921" max="7169" width="8.88671875" style="199"/>
    <col min="7170" max="7170" width="4.33203125" style="199" customWidth="1"/>
    <col min="7171" max="7171" width="10.109375" style="199" customWidth="1"/>
    <col min="7172" max="7172" width="10" style="199" customWidth="1"/>
    <col min="7173" max="7173" width="13.21875" style="199" customWidth="1"/>
    <col min="7174" max="7174" width="12.5546875" style="199" customWidth="1"/>
    <col min="7175" max="7175" width="14.33203125" style="199" customWidth="1"/>
    <col min="7176" max="7176" width="8.109375" style="199" customWidth="1"/>
    <col min="7177" max="7425" width="8.88671875" style="199"/>
    <col min="7426" max="7426" width="4.33203125" style="199" customWidth="1"/>
    <col min="7427" max="7427" width="10.109375" style="199" customWidth="1"/>
    <col min="7428" max="7428" width="10" style="199" customWidth="1"/>
    <col min="7429" max="7429" width="13.21875" style="199" customWidth="1"/>
    <col min="7430" max="7430" width="12.5546875" style="199" customWidth="1"/>
    <col min="7431" max="7431" width="14.33203125" style="199" customWidth="1"/>
    <col min="7432" max="7432" width="8.109375" style="199" customWidth="1"/>
    <col min="7433" max="7681" width="8.88671875" style="199"/>
    <col min="7682" max="7682" width="4.33203125" style="199" customWidth="1"/>
    <col min="7683" max="7683" width="10.109375" style="199" customWidth="1"/>
    <col min="7684" max="7684" width="10" style="199" customWidth="1"/>
    <col min="7685" max="7685" width="13.21875" style="199" customWidth="1"/>
    <col min="7686" max="7686" width="12.5546875" style="199" customWidth="1"/>
    <col min="7687" max="7687" width="14.33203125" style="199" customWidth="1"/>
    <col min="7688" max="7688" width="8.109375" style="199" customWidth="1"/>
    <col min="7689" max="7937" width="8.88671875" style="199"/>
    <col min="7938" max="7938" width="4.33203125" style="199" customWidth="1"/>
    <col min="7939" max="7939" width="10.109375" style="199" customWidth="1"/>
    <col min="7940" max="7940" width="10" style="199" customWidth="1"/>
    <col min="7941" max="7941" width="13.21875" style="199" customWidth="1"/>
    <col min="7942" max="7942" width="12.5546875" style="199" customWidth="1"/>
    <col min="7943" max="7943" width="14.33203125" style="199" customWidth="1"/>
    <col min="7944" max="7944" width="8.109375" style="199" customWidth="1"/>
    <col min="7945" max="8193" width="8.88671875" style="199"/>
    <col min="8194" max="8194" width="4.33203125" style="199" customWidth="1"/>
    <col min="8195" max="8195" width="10.109375" style="199" customWidth="1"/>
    <col min="8196" max="8196" width="10" style="199" customWidth="1"/>
    <col min="8197" max="8197" width="13.21875" style="199" customWidth="1"/>
    <col min="8198" max="8198" width="12.5546875" style="199" customWidth="1"/>
    <col min="8199" max="8199" width="14.33203125" style="199" customWidth="1"/>
    <col min="8200" max="8200" width="8.109375" style="199" customWidth="1"/>
    <col min="8201" max="8449" width="8.88671875" style="199"/>
    <col min="8450" max="8450" width="4.33203125" style="199" customWidth="1"/>
    <col min="8451" max="8451" width="10.109375" style="199" customWidth="1"/>
    <col min="8452" max="8452" width="10" style="199" customWidth="1"/>
    <col min="8453" max="8453" width="13.21875" style="199" customWidth="1"/>
    <col min="8454" max="8454" width="12.5546875" style="199" customWidth="1"/>
    <col min="8455" max="8455" width="14.33203125" style="199" customWidth="1"/>
    <col min="8456" max="8456" width="8.109375" style="199" customWidth="1"/>
    <col min="8457" max="8705" width="8.88671875" style="199"/>
    <col min="8706" max="8706" width="4.33203125" style="199" customWidth="1"/>
    <col min="8707" max="8707" width="10.109375" style="199" customWidth="1"/>
    <col min="8708" max="8708" width="10" style="199" customWidth="1"/>
    <col min="8709" max="8709" width="13.21875" style="199" customWidth="1"/>
    <col min="8710" max="8710" width="12.5546875" style="199" customWidth="1"/>
    <col min="8711" max="8711" width="14.33203125" style="199" customWidth="1"/>
    <col min="8712" max="8712" width="8.109375" style="199" customWidth="1"/>
    <col min="8713" max="8961" width="8.88671875" style="199"/>
    <col min="8962" max="8962" width="4.33203125" style="199" customWidth="1"/>
    <col min="8963" max="8963" width="10.109375" style="199" customWidth="1"/>
    <col min="8964" max="8964" width="10" style="199" customWidth="1"/>
    <col min="8965" max="8965" width="13.21875" style="199" customWidth="1"/>
    <col min="8966" max="8966" width="12.5546875" style="199" customWidth="1"/>
    <col min="8967" max="8967" width="14.33203125" style="199" customWidth="1"/>
    <col min="8968" max="8968" width="8.109375" style="199" customWidth="1"/>
    <col min="8969" max="9217" width="8.88671875" style="199"/>
    <col min="9218" max="9218" width="4.33203125" style="199" customWidth="1"/>
    <col min="9219" max="9219" width="10.109375" style="199" customWidth="1"/>
    <col min="9220" max="9220" width="10" style="199" customWidth="1"/>
    <col min="9221" max="9221" width="13.21875" style="199" customWidth="1"/>
    <col min="9222" max="9222" width="12.5546875" style="199" customWidth="1"/>
    <col min="9223" max="9223" width="14.33203125" style="199" customWidth="1"/>
    <col min="9224" max="9224" width="8.109375" style="199" customWidth="1"/>
    <col min="9225" max="9473" width="8.88671875" style="199"/>
    <col min="9474" max="9474" width="4.33203125" style="199" customWidth="1"/>
    <col min="9475" max="9475" width="10.109375" style="199" customWidth="1"/>
    <col min="9476" max="9476" width="10" style="199" customWidth="1"/>
    <col min="9477" max="9477" width="13.21875" style="199" customWidth="1"/>
    <col min="9478" max="9478" width="12.5546875" style="199" customWidth="1"/>
    <col min="9479" max="9479" width="14.33203125" style="199" customWidth="1"/>
    <col min="9480" max="9480" width="8.109375" style="199" customWidth="1"/>
    <col min="9481" max="9729" width="8.88671875" style="199"/>
    <col min="9730" max="9730" width="4.33203125" style="199" customWidth="1"/>
    <col min="9731" max="9731" width="10.109375" style="199" customWidth="1"/>
    <col min="9732" max="9732" width="10" style="199" customWidth="1"/>
    <col min="9733" max="9733" width="13.21875" style="199" customWidth="1"/>
    <col min="9734" max="9734" width="12.5546875" style="199" customWidth="1"/>
    <col min="9735" max="9735" width="14.33203125" style="199" customWidth="1"/>
    <col min="9736" max="9736" width="8.109375" style="199" customWidth="1"/>
    <col min="9737" max="9985" width="8.88671875" style="199"/>
    <col min="9986" max="9986" width="4.33203125" style="199" customWidth="1"/>
    <col min="9987" max="9987" width="10.109375" style="199" customWidth="1"/>
    <col min="9988" max="9988" width="10" style="199" customWidth="1"/>
    <col min="9989" max="9989" width="13.21875" style="199" customWidth="1"/>
    <col min="9990" max="9990" width="12.5546875" style="199" customWidth="1"/>
    <col min="9991" max="9991" width="14.33203125" style="199" customWidth="1"/>
    <col min="9992" max="9992" width="8.109375" style="199" customWidth="1"/>
    <col min="9993" max="10241" width="8.88671875" style="199"/>
    <col min="10242" max="10242" width="4.33203125" style="199" customWidth="1"/>
    <col min="10243" max="10243" width="10.109375" style="199" customWidth="1"/>
    <col min="10244" max="10244" width="10" style="199" customWidth="1"/>
    <col min="10245" max="10245" width="13.21875" style="199" customWidth="1"/>
    <col min="10246" max="10246" width="12.5546875" style="199" customWidth="1"/>
    <col min="10247" max="10247" width="14.33203125" style="199" customWidth="1"/>
    <col min="10248" max="10248" width="8.109375" style="199" customWidth="1"/>
    <col min="10249" max="10497" width="8.88671875" style="199"/>
    <col min="10498" max="10498" width="4.33203125" style="199" customWidth="1"/>
    <col min="10499" max="10499" width="10.109375" style="199" customWidth="1"/>
    <col min="10500" max="10500" width="10" style="199" customWidth="1"/>
    <col min="10501" max="10501" width="13.21875" style="199" customWidth="1"/>
    <col min="10502" max="10502" width="12.5546875" style="199" customWidth="1"/>
    <col min="10503" max="10503" width="14.33203125" style="199" customWidth="1"/>
    <col min="10504" max="10504" width="8.109375" style="199" customWidth="1"/>
    <col min="10505" max="10753" width="8.88671875" style="199"/>
    <col min="10754" max="10754" width="4.33203125" style="199" customWidth="1"/>
    <col min="10755" max="10755" width="10.109375" style="199" customWidth="1"/>
    <col min="10756" max="10756" width="10" style="199" customWidth="1"/>
    <col min="10757" max="10757" width="13.21875" style="199" customWidth="1"/>
    <col min="10758" max="10758" width="12.5546875" style="199" customWidth="1"/>
    <col min="10759" max="10759" width="14.33203125" style="199" customWidth="1"/>
    <col min="10760" max="10760" width="8.109375" style="199" customWidth="1"/>
    <col min="10761" max="11009" width="8.88671875" style="199"/>
    <col min="11010" max="11010" width="4.33203125" style="199" customWidth="1"/>
    <col min="11011" max="11011" width="10.109375" style="199" customWidth="1"/>
    <col min="11012" max="11012" width="10" style="199" customWidth="1"/>
    <col min="11013" max="11013" width="13.21875" style="199" customWidth="1"/>
    <col min="11014" max="11014" width="12.5546875" style="199" customWidth="1"/>
    <col min="11015" max="11015" width="14.33203125" style="199" customWidth="1"/>
    <col min="11016" max="11016" width="8.109375" style="199" customWidth="1"/>
    <col min="11017" max="11265" width="8.88671875" style="199"/>
    <col min="11266" max="11266" width="4.33203125" style="199" customWidth="1"/>
    <col min="11267" max="11267" width="10.109375" style="199" customWidth="1"/>
    <col min="11268" max="11268" width="10" style="199" customWidth="1"/>
    <col min="11269" max="11269" width="13.21875" style="199" customWidth="1"/>
    <col min="11270" max="11270" width="12.5546875" style="199" customWidth="1"/>
    <col min="11271" max="11271" width="14.33203125" style="199" customWidth="1"/>
    <col min="11272" max="11272" width="8.109375" style="199" customWidth="1"/>
    <col min="11273" max="11521" width="8.88671875" style="199"/>
    <col min="11522" max="11522" width="4.33203125" style="199" customWidth="1"/>
    <col min="11523" max="11523" width="10.109375" style="199" customWidth="1"/>
    <col min="11524" max="11524" width="10" style="199" customWidth="1"/>
    <col min="11525" max="11525" width="13.21875" style="199" customWidth="1"/>
    <col min="11526" max="11526" width="12.5546875" style="199" customWidth="1"/>
    <col min="11527" max="11527" width="14.33203125" style="199" customWidth="1"/>
    <col min="11528" max="11528" width="8.109375" style="199" customWidth="1"/>
    <col min="11529" max="11777" width="8.88671875" style="199"/>
    <col min="11778" max="11778" width="4.33203125" style="199" customWidth="1"/>
    <col min="11779" max="11779" width="10.109375" style="199" customWidth="1"/>
    <col min="11780" max="11780" width="10" style="199" customWidth="1"/>
    <col min="11781" max="11781" width="13.21875" style="199" customWidth="1"/>
    <col min="11782" max="11782" width="12.5546875" style="199" customWidth="1"/>
    <col min="11783" max="11783" width="14.33203125" style="199" customWidth="1"/>
    <col min="11784" max="11784" width="8.109375" style="199" customWidth="1"/>
    <col min="11785" max="12033" width="8.88671875" style="199"/>
    <col min="12034" max="12034" width="4.33203125" style="199" customWidth="1"/>
    <col min="12035" max="12035" width="10.109375" style="199" customWidth="1"/>
    <col min="12036" max="12036" width="10" style="199" customWidth="1"/>
    <col min="12037" max="12037" width="13.21875" style="199" customWidth="1"/>
    <col min="12038" max="12038" width="12.5546875" style="199" customWidth="1"/>
    <col min="12039" max="12039" width="14.33203125" style="199" customWidth="1"/>
    <col min="12040" max="12040" width="8.109375" style="199" customWidth="1"/>
    <col min="12041" max="12289" width="8.88671875" style="199"/>
    <col min="12290" max="12290" width="4.33203125" style="199" customWidth="1"/>
    <col min="12291" max="12291" width="10.109375" style="199" customWidth="1"/>
    <col min="12292" max="12292" width="10" style="199" customWidth="1"/>
    <col min="12293" max="12293" width="13.21875" style="199" customWidth="1"/>
    <col min="12294" max="12294" width="12.5546875" style="199" customWidth="1"/>
    <col min="12295" max="12295" width="14.33203125" style="199" customWidth="1"/>
    <col min="12296" max="12296" width="8.109375" style="199" customWidth="1"/>
    <col min="12297" max="12545" width="8.88671875" style="199"/>
    <col min="12546" max="12546" width="4.33203125" style="199" customWidth="1"/>
    <col min="12547" max="12547" width="10.109375" style="199" customWidth="1"/>
    <col min="12548" max="12548" width="10" style="199" customWidth="1"/>
    <col min="12549" max="12549" width="13.21875" style="199" customWidth="1"/>
    <col min="12550" max="12550" width="12.5546875" style="199" customWidth="1"/>
    <col min="12551" max="12551" width="14.33203125" style="199" customWidth="1"/>
    <col min="12552" max="12552" width="8.109375" style="199" customWidth="1"/>
    <col min="12553" max="12801" width="8.88671875" style="199"/>
    <col min="12802" max="12802" width="4.33203125" style="199" customWidth="1"/>
    <col min="12803" max="12803" width="10.109375" style="199" customWidth="1"/>
    <col min="12804" max="12804" width="10" style="199" customWidth="1"/>
    <col min="12805" max="12805" width="13.21875" style="199" customWidth="1"/>
    <col min="12806" max="12806" width="12.5546875" style="199" customWidth="1"/>
    <col min="12807" max="12807" width="14.33203125" style="199" customWidth="1"/>
    <col min="12808" max="12808" width="8.109375" style="199" customWidth="1"/>
    <col min="12809" max="13057" width="8.88671875" style="199"/>
    <col min="13058" max="13058" width="4.33203125" style="199" customWidth="1"/>
    <col min="13059" max="13059" width="10.109375" style="199" customWidth="1"/>
    <col min="13060" max="13060" width="10" style="199" customWidth="1"/>
    <col min="13061" max="13061" width="13.21875" style="199" customWidth="1"/>
    <col min="13062" max="13062" width="12.5546875" style="199" customWidth="1"/>
    <col min="13063" max="13063" width="14.33203125" style="199" customWidth="1"/>
    <col min="13064" max="13064" width="8.109375" style="199" customWidth="1"/>
    <col min="13065" max="13313" width="8.88671875" style="199"/>
    <col min="13314" max="13314" width="4.33203125" style="199" customWidth="1"/>
    <col min="13315" max="13315" width="10.109375" style="199" customWidth="1"/>
    <col min="13316" max="13316" width="10" style="199" customWidth="1"/>
    <col min="13317" max="13317" width="13.21875" style="199" customWidth="1"/>
    <col min="13318" max="13318" width="12.5546875" style="199" customWidth="1"/>
    <col min="13319" max="13319" width="14.33203125" style="199" customWidth="1"/>
    <col min="13320" max="13320" width="8.109375" style="199" customWidth="1"/>
    <col min="13321" max="13569" width="8.88671875" style="199"/>
    <col min="13570" max="13570" width="4.33203125" style="199" customWidth="1"/>
    <col min="13571" max="13571" width="10.109375" style="199" customWidth="1"/>
    <col min="13572" max="13572" width="10" style="199" customWidth="1"/>
    <col min="13573" max="13573" width="13.21875" style="199" customWidth="1"/>
    <col min="13574" max="13574" width="12.5546875" style="199" customWidth="1"/>
    <col min="13575" max="13575" width="14.33203125" style="199" customWidth="1"/>
    <col min="13576" max="13576" width="8.109375" style="199" customWidth="1"/>
    <col min="13577" max="13825" width="8.88671875" style="199"/>
    <col min="13826" max="13826" width="4.33203125" style="199" customWidth="1"/>
    <col min="13827" max="13827" width="10.109375" style="199" customWidth="1"/>
    <col min="13828" max="13828" width="10" style="199" customWidth="1"/>
    <col min="13829" max="13829" width="13.21875" style="199" customWidth="1"/>
    <col min="13830" max="13830" width="12.5546875" style="199" customWidth="1"/>
    <col min="13831" max="13831" width="14.33203125" style="199" customWidth="1"/>
    <col min="13832" max="13832" width="8.109375" style="199" customWidth="1"/>
    <col min="13833" max="14081" width="8.88671875" style="199"/>
    <col min="14082" max="14082" width="4.33203125" style="199" customWidth="1"/>
    <col min="14083" max="14083" width="10.109375" style="199" customWidth="1"/>
    <col min="14084" max="14084" width="10" style="199" customWidth="1"/>
    <col min="14085" max="14085" width="13.21875" style="199" customWidth="1"/>
    <col min="14086" max="14086" width="12.5546875" style="199" customWidth="1"/>
    <col min="14087" max="14087" width="14.33203125" style="199" customWidth="1"/>
    <col min="14088" max="14088" width="8.109375" style="199" customWidth="1"/>
    <col min="14089" max="14337" width="8.88671875" style="199"/>
    <col min="14338" max="14338" width="4.33203125" style="199" customWidth="1"/>
    <col min="14339" max="14339" width="10.109375" style="199" customWidth="1"/>
    <col min="14340" max="14340" width="10" style="199" customWidth="1"/>
    <col min="14341" max="14341" width="13.21875" style="199" customWidth="1"/>
    <col min="14342" max="14342" width="12.5546875" style="199" customWidth="1"/>
    <col min="14343" max="14343" width="14.33203125" style="199" customWidth="1"/>
    <col min="14344" max="14344" width="8.109375" style="199" customWidth="1"/>
    <col min="14345" max="14593" width="8.88671875" style="199"/>
    <col min="14594" max="14594" width="4.33203125" style="199" customWidth="1"/>
    <col min="14595" max="14595" width="10.109375" style="199" customWidth="1"/>
    <col min="14596" max="14596" width="10" style="199" customWidth="1"/>
    <col min="14597" max="14597" width="13.21875" style="199" customWidth="1"/>
    <col min="14598" max="14598" width="12.5546875" style="199" customWidth="1"/>
    <col min="14599" max="14599" width="14.33203125" style="199" customWidth="1"/>
    <col min="14600" max="14600" width="8.109375" style="199" customWidth="1"/>
    <col min="14601" max="14849" width="8.88671875" style="199"/>
    <col min="14850" max="14850" width="4.33203125" style="199" customWidth="1"/>
    <col min="14851" max="14851" width="10.109375" style="199" customWidth="1"/>
    <col min="14852" max="14852" width="10" style="199" customWidth="1"/>
    <col min="14853" max="14853" width="13.21875" style="199" customWidth="1"/>
    <col min="14854" max="14854" width="12.5546875" style="199" customWidth="1"/>
    <col min="14855" max="14855" width="14.33203125" style="199" customWidth="1"/>
    <col min="14856" max="14856" width="8.109375" style="199" customWidth="1"/>
    <col min="14857" max="15105" width="8.88671875" style="199"/>
    <col min="15106" max="15106" width="4.33203125" style="199" customWidth="1"/>
    <col min="15107" max="15107" width="10.109375" style="199" customWidth="1"/>
    <col min="15108" max="15108" width="10" style="199" customWidth="1"/>
    <col min="15109" max="15109" width="13.21875" style="199" customWidth="1"/>
    <col min="15110" max="15110" width="12.5546875" style="199" customWidth="1"/>
    <col min="15111" max="15111" width="14.33203125" style="199" customWidth="1"/>
    <col min="15112" max="15112" width="8.109375" style="199" customWidth="1"/>
    <col min="15113" max="15361" width="8.88671875" style="199"/>
    <col min="15362" max="15362" width="4.33203125" style="199" customWidth="1"/>
    <col min="15363" max="15363" width="10.109375" style="199" customWidth="1"/>
    <col min="15364" max="15364" width="10" style="199" customWidth="1"/>
    <col min="15365" max="15365" width="13.21875" style="199" customWidth="1"/>
    <col min="15366" max="15366" width="12.5546875" style="199" customWidth="1"/>
    <col min="15367" max="15367" width="14.33203125" style="199" customWidth="1"/>
    <col min="15368" max="15368" width="8.109375" style="199" customWidth="1"/>
    <col min="15369" max="15617" width="8.88671875" style="199"/>
    <col min="15618" max="15618" width="4.33203125" style="199" customWidth="1"/>
    <col min="15619" max="15619" width="10.109375" style="199" customWidth="1"/>
    <col min="15620" max="15620" width="10" style="199" customWidth="1"/>
    <col min="15621" max="15621" width="13.21875" style="199" customWidth="1"/>
    <col min="15622" max="15622" width="12.5546875" style="199" customWidth="1"/>
    <col min="15623" max="15623" width="14.33203125" style="199" customWidth="1"/>
    <col min="15624" max="15624" width="8.109375" style="199" customWidth="1"/>
    <col min="15625" max="15873" width="8.88671875" style="199"/>
    <col min="15874" max="15874" width="4.33203125" style="199" customWidth="1"/>
    <col min="15875" max="15875" width="10.109375" style="199" customWidth="1"/>
    <col min="15876" max="15876" width="10" style="199" customWidth="1"/>
    <col min="15877" max="15877" width="13.21875" style="199" customWidth="1"/>
    <col min="15878" max="15878" width="12.5546875" style="199" customWidth="1"/>
    <col min="15879" max="15879" width="14.33203125" style="199" customWidth="1"/>
    <col min="15880" max="15880" width="8.109375" style="199" customWidth="1"/>
    <col min="15881" max="16129" width="8.88671875" style="199"/>
    <col min="16130" max="16130" width="4.33203125" style="199" customWidth="1"/>
    <col min="16131" max="16131" width="10.109375" style="199" customWidth="1"/>
    <col min="16132" max="16132" width="10" style="199" customWidth="1"/>
    <col min="16133" max="16133" width="13.21875" style="199" customWidth="1"/>
    <col min="16134" max="16134" width="12.5546875" style="199" customWidth="1"/>
    <col min="16135" max="16135" width="14.33203125" style="199" customWidth="1"/>
    <col min="16136" max="16136" width="8.109375" style="199" customWidth="1"/>
    <col min="16137" max="16384" width="8.88671875" style="199"/>
  </cols>
  <sheetData>
    <row r="1" spans="2:16" x14ac:dyDescent="0.2">
      <c r="B1" s="248" t="s">
        <v>190</v>
      </c>
      <c r="C1" s="248"/>
      <c r="D1" s="248"/>
      <c r="E1" s="248"/>
      <c r="F1" s="248"/>
      <c r="G1" s="249"/>
      <c r="H1" s="249"/>
      <c r="I1" s="250"/>
    </row>
    <row r="2" spans="2:16" ht="15" x14ac:dyDescent="0.2">
      <c r="B2" s="200"/>
      <c r="C2" s="201"/>
      <c r="D2" s="201"/>
      <c r="E2" s="201"/>
      <c r="F2" s="201"/>
      <c r="G2" s="198"/>
      <c r="H2" s="198"/>
    </row>
    <row r="3" spans="2:16" s="202" customFormat="1" ht="15" x14ac:dyDescent="0.2">
      <c r="B3" s="251" t="s">
        <v>156</v>
      </c>
      <c r="C3" s="252"/>
      <c r="D3" s="252"/>
      <c r="E3" s="252"/>
      <c r="F3" s="252"/>
      <c r="G3" s="252"/>
      <c r="H3" s="252"/>
      <c r="I3" s="197"/>
      <c r="J3" s="197"/>
      <c r="K3" s="197"/>
      <c r="L3" s="197"/>
      <c r="M3" s="197"/>
      <c r="N3" s="197"/>
      <c r="O3" s="197"/>
      <c r="P3" s="197"/>
    </row>
    <row r="4" spans="2:16" s="202" customFormat="1" ht="15" x14ac:dyDescent="0.2">
      <c r="B4" s="228"/>
      <c r="C4" s="229"/>
      <c r="D4" s="229"/>
      <c r="E4" s="229"/>
      <c r="F4" s="229"/>
      <c r="G4" s="229"/>
      <c r="H4" s="229"/>
      <c r="I4" s="197"/>
      <c r="J4" s="197"/>
      <c r="K4" s="197"/>
      <c r="L4" s="197"/>
      <c r="M4" s="197"/>
      <c r="N4" s="197"/>
      <c r="O4" s="197"/>
      <c r="P4" s="197"/>
    </row>
    <row r="5" spans="2:16" ht="15" x14ac:dyDescent="0.2">
      <c r="B5" s="245" t="s">
        <v>170</v>
      </c>
      <c r="C5" s="246"/>
      <c r="D5" s="246"/>
      <c r="E5" s="246"/>
      <c r="F5" s="246"/>
      <c r="G5" s="246"/>
      <c r="H5" s="246"/>
    </row>
    <row r="6" spans="2:16" ht="15" x14ac:dyDescent="0.2">
      <c r="B6" s="245" t="s">
        <v>171</v>
      </c>
      <c r="C6" s="246"/>
      <c r="D6" s="246"/>
      <c r="E6" s="246"/>
      <c r="F6" s="246"/>
      <c r="G6" s="246"/>
      <c r="H6" s="246"/>
    </row>
    <row r="7" spans="2:16" ht="15" x14ac:dyDescent="0.2">
      <c r="B7" s="245"/>
      <c r="C7" s="246"/>
      <c r="D7" s="246"/>
      <c r="E7" s="246"/>
      <c r="F7" s="246"/>
      <c r="G7" s="246"/>
      <c r="H7" s="246"/>
    </row>
    <row r="8" spans="2:16" ht="15" x14ac:dyDescent="0.2">
      <c r="B8" s="245" t="s">
        <v>172</v>
      </c>
      <c r="C8" s="246"/>
      <c r="D8" s="246"/>
      <c r="E8" s="246"/>
      <c r="F8" s="246"/>
      <c r="G8" s="246"/>
      <c r="H8" s="246"/>
    </row>
    <row r="9" spans="2:16" ht="15" x14ac:dyDescent="0.2">
      <c r="B9" s="245" t="s">
        <v>173</v>
      </c>
      <c r="C9" s="246"/>
      <c r="D9" s="246"/>
      <c r="E9" s="246"/>
      <c r="F9" s="246"/>
      <c r="G9" s="246"/>
      <c r="H9" s="246"/>
    </row>
    <row r="10" spans="2:16" ht="15" x14ac:dyDescent="0.2">
      <c r="B10" s="227"/>
      <c r="C10" s="227"/>
      <c r="D10" s="227"/>
      <c r="E10" s="227"/>
      <c r="F10" s="227"/>
      <c r="G10" s="227"/>
      <c r="H10" s="227"/>
    </row>
    <row r="11" spans="2:16" s="202" customFormat="1" ht="15" x14ac:dyDescent="0.2">
      <c r="B11" s="251" t="s">
        <v>174</v>
      </c>
      <c r="C11" s="252"/>
      <c r="D11" s="252"/>
      <c r="E11" s="252"/>
      <c r="F11" s="252"/>
      <c r="G11" s="252"/>
      <c r="H11" s="252"/>
      <c r="I11" s="197"/>
      <c r="J11" s="197"/>
      <c r="K11" s="197"/>
      <c r="L11" s="197"/>
      <c r="M11" s="197"/>
      <c r="N11" s="197"/>
      <c r="O11" s="197"/>
      <c r="P11" s="197"/>
    </row>
    <row r="12" spans="2:16" ht="15" x14ac:dyDescent="0.2">
      <c r="B12" s="247" t="s">
        <v>175</v>
      </c>
      <c r="C12" s="247"/>
      <c r="D12" s="247"/>
      <c r="E12" s="247"/>
      <c r="F12" s="247"/>
      <c r="G12" s="247"/>
      <c r="H12" s="225"/>
    </row>
    <row r="13" spans="2:16" ht="15" x14ac:dyDescent="0.2">
      <c r="B13" s="224"/>
      <c r="C13" s="224"/>
      <c r="D13" s="224"/>
      <c r="E13" s="224"/>
      <c r="F13" s="224"/>
      <c r="G13" s="224"/>
      <c r="H13" s="225"/>
    </row>
    <row r="14" spans="2:16" x14ac:dyDescent="0.2">
      <c r="B14" s="261" t="s">
        <v>176</v>
      </c>
      <c r="C14" s="262"/>
      <c r="D14" s="262"/>
      <c r="E14" s="262"/>
      <c r="F14" s="262"/>
      <c r="G14" s="262"/>
      <c r="H14" s="262"/>
    </row>
    <row r="15" spans="2:16" x14ac:dyDescent="0.2">
      <c r="B15" s="262"/>
      <c r="C15" s="262"/>
      <c r="D15" s="262"/>
      <c r="E15" s="262"/>
      <c r="F15" s="262"/>
      <c r="G15" s="262"/>
      <c r="H15" s="262"/>
    </row>
    <row r="16" spans="2:16" x14ac:dyDescent="0.2">
      <c r="B16" s="253"/>
      <c r="C16" s="198"/>
      <c r="D16" s="198"/>
      <c r="E16" s="198"/>
      <c r="F16" s="254"/>
      <c r="G16" s="198"/>
      <c r="H16" s="198"/>
    </row>
    <row r="17" spans="2:8" x14ac:dyDescent="0.2">
      <c r="B17" s="263" t="s">
        <v>191</v>
      </c>
      <c r="C17" s="264"/>
      <c r="D17" s="264"/>
      <c r="E17" s="264"/>
      <c r="F17" s="264"/>
      <c r="G17" s="264"/>
      <c r="H17" s="264"/>
    </row>
    <row r="18" spans="2:8" x14ac:dyDescent="0.2">
      <c r="B18" s="264"/>
      <c r="C18" s="264"/>
      <c r="D18" s="264"/>
      <c r="E18" s="264"/>
      <c r="F18" s="264"/>
      <c r="G18" s="264"/>
      <c r="H18" s="264"/>
    </row>
    <row r="19" spans="2:8" x14ac:dyDescent="0.2">
      <c r="B19" s="264"/>
      <c r="C19" s="264"/>
      <c r="D19" s="264"/>
      <c r="E19" s="264"/>
      <c r="F19" s="264"/>
      <c r="G19" s="264"/>
      <c r="H19" s="264"/>
    </row>
    <row r="20" spans="2:8" ht="15" x14ac:dyDescent="0.2">
      <c r="B20" s="255"/>
      <c r="C20" s="256"/>
      <c r="D20" s="257"/>
      <c r="E20" s="257"/>
      <c r="F20" s="257"/>
      <c r="G20" s="257"/>
      <c r="H20" s="257"/>
    </row>
    <row r="21" spans="2:8" x14ac:dyDescent="0.2">
      <c r="B21" s="263" t="s">
        <v>177</v>
      </c>
      <c r="C21" s="264"/>
      <c r="D21" s="264"/>
      <c r="E21" s="264"/>
      <c r="F21" s="264"/>
      <c r="G21" s="264"/>
      <c r="H21" s="264"/>
    </row>
    <row r="22" spans="2:8" x14ac:dyDescent="0.2">
      <c r="B22" s="264"/>
      <c r="C22" s="264"/>
      <c r="D22" s="264"/>
      <c r="E22" s="264"/>
      <c r="F22" s="264"/>
      <c r="G22" s="264"/>
      <c r="H22" s="264"/>
    </row>
    <row r="23" spans="2:8" x14ac:dyDescent="0.2">
      <c r="B23" s="264"/>
      <c r="C23" s="264"/>
      <c r="D23" s="264"/>
      <c r="E23" s="264"/>
      <c r="F23" s="264"/>
      <c r="G23" s="264"/>
      <c r="H23" s="264"/>
    </row>
    <row r="24" spans="2:8" ht="15" x14ac:dyDescent="0.2">
      <c r="B24" s="227"/>
      <c r="C24" s="227"/>
      <c r="D24" s="227"/>
      <c r="E24" s="227"/>
      <c r="F24" s="227"/>
      <c r="G24" s="227"/>
      <c r="H24" s="227"/>
    </row>
    <row r="25" spans="2:8" ht="15" x14ac:dyDescent="0.2">
      <c r="B25" s="258" t="s">
        <v>178</v>
      </c>
      <c r="C25" s="259"/>
      <c r="D25" s="259"/>
      <c r="E25" s="259"/>
      <c r="F25" s="259"/>
      <c r="G25" s="259"/>
      <c r="H25" s="259"/>
    </row>
    <row r="26" spans="2:8" ht="15" x14ac:dyDescent="0.2">
      <c r="B26" s="260" t="s">
        <v>179</v>
      </c>
      <c r="C26" s="259"/>
      <c r="D26" s="259"/>
      <c r="E26" s="259"/>
      <c r="F26" s="259"/>
      <c r="G26" s="259"/>
      <c r="H26" s="259"/>
    </row>
    <row r="27" spans="2:8" ht="15" x14ac:dyDescent="0.2">
      <c r="B27" s="260" t="s">
        <v>180</v>
      </c>
      <c r="C27" s="259"/>
      <c r="D27" s="259"/>
      <c r="E27" s="259"/>
      <c r="F27" s="259"/>
      <c r="G27" s="259"/>
      <c r="H27" s="259"/>
    </row>
    <row r="28" spans="2:8" ht="15" x14ac:dyDescent="0.2">
      <c r="B28" s="260" t="s">
        <v>181</v>
      </c>
      <c r="C28" s="259"/>
      <c r="D28" s="259"/>
      <c r="E28" s="259"/>
      <c r="F28" s="259"/>
      <c r="G28" s="259"/>
      <c r="H28" s="259"/>
    </row>
    <row r="29" spans="2:8" ht="15" x14ac:dyDescent="0.2">
      <c r="B29" s="260"/>
      <c r="C29" s="259"/>
      <c r="D29" s="259"/>
      <c r="E29" s="259"/>
      <c r="F29" s="259"/>
      <c r="G29" s="259"/>
      <c r="H29" s="259"/>
    </row>
    <row r="30" spans="2:8" x14ac:dyDescent="0.2">
      <c r="B30" s="263" t="s">
        <v>192</v>
      </c>
      <c r="C30" s="264"/>
      <c r="D30" s="264"/>
      <c r="E30" s="264"/>
      <c r="F30" s="264"/>
      <c r="G30" s="264"/>
      <c r="H30" s="264"/>
    </row>
    <row r="31" spans="2:8" x14ac:dyDescent="0.2">
      <c r="B31" s="264"/>
      <c r="C31" s="264"/>
      <c r="D31" s="264"/>
      <c r="E31" s="264"/>
      <c r="F31" s="264"/>
      <c r="G31" s="264"/>
      <c r="H31" s="264"/>
    </row>
    <row r="32" spans="2:8" x14ac:dyDescent="0.2">
      <c r="B32" s="264"/>
      <c r="C32" s="264"/>
      <c r="D32" s="264"/>
      <c r="E32" s="264"/>
      <c r="F32" s="264"/>
      <c r="G32" s="264"/>
      <c r="H32" s="264"/>
    </row>
    <row r="33" spans="2:2" x14ac:dyDescent="0.2">
      <c r="B33" s="258" t="s">
        <v>193</v>
      </c>
    </row>
    <row r="34" spans="2:2" x14ac:dyDescent="0.2">
      <c r="B34" s="260" t="s">
        <v>194</v>
      </c>
    </row>
  </sheetData>
  <mergeCells count="4">
    <mergeCell ref="B14:H15"/>
    <mergeCell ref="B17:H19"/>
    <mergeCell ref="B21:H23"/>
    <mergeCell ref="B30:H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Enter Data Elements</vt:lpstr>
      <vt:lpstr>FY22 Charter SBA</vt:lpstr>
      <vt:lpstr>Enter AdminIndex </vt:lpstr>
      <vt:lpstr>Enter Instructional fte</vt:lpstr>
      <vt:lpstr>Enter Pupil Personnel fte </vt:lpstr>
      <vt:lpstr>Moving on career ladder</vt:lpstr>
      <vt:lpstr>'Enter AdminIndex '!Print_Area</vt:lpstr>
      <vt:lpstr>'Enter Data Elements'!Print_Area</vt:lpstr>
      <vt:lpstr>'Enter Instructional fte'!Print_Area</vt:lpstr>
      <vt:lpstr>'Enter Pupil Personnel fte '!Print_Area</vt:lpstr>
      <vt:lpstr>'FY22 Charter SBA'!Print_Area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FY20-Salary-Based-Apportionment-Charter-Template</dc:title>
  <dc:subject>Public School Finance</dc:subject>
  <dc:creator>Brandon C. Phillips</dc:creator>
  <cp:lastModifiedBy>Brandon C. Phillips</cp:lastModifiedBy>
  <cp:lastPrinted>2016-04-28T19:48:13Z</cp:lastPrinted>
  <dcterms:created xsi:type="dcterms:W3CDTF">2005-03-30T16:37:32Z</dcterms:created>
  <dcterms:modified xsi:type="dcterms:W3CDTF">2021-05-04T16:38:03Z</dcterms:modified>
</cp:coreProperties>
</file>