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G:\Shared\Dataxxxx\2026ISEE\FY26 Forms\"/>
    </mc:Choice>
  </mc:AlternateContent>
  <xr:revisionPtr revIDLastSave="0" documentId="13_ncr:1_{56A6FCE1-EE6D-46C5-9BF7-7B2B515D016D}" xr6:coauthVersionLast="47" xr6:coauthVersionMax="47" xr10:uidLastSave="{00000000-0000-0000-0000-000000000000}"/>
  <bookViews>
    <workbookView xWindow="-120" yWindow="-120" windowWidth="29040" windowHeight="15720" tabRatio="758" xr2:uid="{00000000-000D-0000-FFFF-FFFF00000000}"/>
  </bookViews>
  <sheets>
    <sheet name="Enter Data Elements" sheetId="4" r:id="rId1"/>
    <sheet name="FY26 Charter SBA" sheetId="27" r:id="rId2"/>
    <sheet name="Enter Admin" sheetId="12" r:id="rId3"/>
    <sheet name="Enter Instructional FTE" sheetId="29" r:id="rId4"/>
    <sheet name="Enter Pupil Service Staff FTE" sheetId="35" r:id="rId5"/>
    <sheet name="Moving on Career Ladder" sheetId="39" r:id="rId6"/>
  </sheets>
  <definedNames>
    <definedName name="_xlnm.Print_Area" localSheetId="2">'Enter Admin'!$B$2:$AP$61</definedName>
    <definedName name="_xlnm.Print_Area" localSheetId="0">'Enter Data Elements'!$B$1:$E$26</definedName>
    <definedName name="_xlnm.Print_Area" localSheetId="3">'Enter Instructional FTE'!$A$1:$AQ$52</definedName>
    <definedName name="_xlnm.Print_Area" localSheetId="4">'Enter Pupil Service Staff FTE'!$A$1:$AP$46</definedName>
    <definedName name="_xlnm.Print_Area" localSheetId="1">'FY26 Charter SBA'!$A$1:$Y$57</definedName>
    <definedName name="_xlnm.Print_Area" localSheetId="5">'Moving on Career Ladder'!#REF!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W25" i="27" s="1"/>
  <c r="D13" i="4"/>
  <c r="C16" i="4"/>
  <c r="C15" i="4"/>
  <c r="W27" i="27" l="1"/>
  <c r="B24" i="35"/>
  <c r="D23" i="35"/>
  <c r="D22" i="35"/>
  <c r="D21" i="35"/>
  <c r="D20" i="35"/>
  <c r="D19" i="35"/>
  <c r="D18" i="35"/>
  <c r="D17" i="35"/>
  <c r="D16" i="35"/>
  <c r="D15" i="35"/>
  <c r="D14" i="35"/>
  <c r="D13" i="35"/>
  <c r="D12" i="35"/>
  <c r="D11" i="35"/>
  <c r="D46" i="29"/>
  <c r="E47" i="29" s="1"/>
  <c r="D29" i="29"/>
  <c r="E30" i="29" s="1"/>
  <c r="D28" i="29"/>
  <c r="B24" i="29"/>
  <c r="D23" i="29"/>
  <c r="D22" i="29"/>
  <c r="D21" i="29"/>
  <c r="D20" i="29"/>
  <c r="D19" i="29"/>
  <c r="D18" i="29"/>
  <c r="D17" i="29"/>
  <c r="D16" i="29"/>
  <c r="D15" i="29"/>
  <c r="D14" i="29"/>
  <c r="D13" i="29"/>
  <c r="D12" i="29"/>
  <c r="D11" i="29"/>
  <c r="E24" i="29" l="1"/>
  <c r="E49" i="29" s="1"/>
  <c r="E50" i="29"/>
  <c r="E24" i="35"/>
  <c r="G48" i="27" a="1"/>
  <c r="G48" i="27" s="1"/>
  <c r="G51" i="27" a="1"/>
  <c r="G51" i="27" s="1"/>
  <c r="R39" i="12" l="1"/>
  <c r="Q39" i="12"/>
  <c r="P39" i="12"/>
  <c r="O39" i="12"/>
  <c r="N39" i="12"/>
  <c r="M39" i="12"/>
  <c r="L39" i="12"/>
  <c r="R38" i="12"/>
  <c r="Q38" i="12"/>
  <c r="P38" i="12"/>
  <c r="O38" i="12"/>
  <c r="N38" i="12"/>
  <c r="M38" i="12"/>
  <c r="L38" i="12"/>
  <c r="R37" i="12"/>
  <c r="Q37" i="12"/>
  <c r="P37" i="12"/>
  <c r="O37" i="12"/>
  <c r="N37" i="12"/>
  <c r="M37" i="12"/>
  <c r="L37" i="12"/>
  <c r="R36" i="12"/>
  <c r="Q36" i="12"/>
  <c r="P36" i="12"/>
  <c r="O36" i="12"/>
  <c r="N36" i="12"/>
  <c r="M36" i="12"/>
  <c r="L36" i="12"/>
  <c r="R35" i="12"/>
  <c r="Q35" i="12"/>
  <c r="P35" i="12"/>
  <c r="O35" i="12"/>
  <c r="N35" i="12"/>
  <c r="M35" i="12"/>
  <c r="L35" i="12"/>
  <c r="R34" i="12"/>
  <c r="Q34" i="12"/>
  <c r="P34" i="12"/>
  <c r="O34" i="12"/>
  <c r="N34" i="12"/>
  <c r="M34" i="12"/>
  <c r="L34" i="12"/>
  <c r="R33" i="12"/>
  <c r="Q33" i="12"/>
  <c r="P33" i="12"/>
  <c r="O33" i="12"/>
  <c r="N33" i="12"/>
  <c r="M33" i="12"/>
  <c r="L33" i="12"/>
  <c r="R32" i="12"/>
  <c r="Q32" i="12"/>
  <c r="P32" i="12"/>
  <c r="O32" i="12"/>
  <c r="N32" i="12"/>
  <c r="M32" i="12"/>
  <c r="L32" i="12"/>
  <c r="R31" i="12"/>
  <c r="Q31" i="12"/>
  <c r="P31" i="12"/>
  <c r="O31" i="12"/>
  <c r="N31" i="12"/>
  <c r="M31" i="12"/>
  <c r="L31" i="12"/>
  <c r="R30" i="12"/>
  <c r="Q30" i="12"/>
  <c r="P30" i="12"/>
  <c r="O30" i="12"/>
  <c r="N30" i="12"/>
  <c r="M30" i="12"/>
  <c r="L30" i="12"/>
  <c r="R29" i="12"/>
  <c r="Q29" i="12"/>
  <c r="P29" i="12"/>
  <c r="O29" i="12"/>
  <c r="N29" i="12"/>
  <c r="M29" i="12"/>
  <c r="L29" i="12"/>
  <c r="R28" i="12"/>
  <c r="Q28" i="12"/>
  <c r="P28" i="12"/>
  <c r="O28" i="12"/>
  <c r="N28" i="12"/>
  <c r="M28" i="12"/>
  <c r="L28" i="12"/>
  <c r="R27" i="12"/>
  <c r="Q27" i="12"/>
  <c r="P27" i="12"/>
  <c r="O27" i="12"/>
  <c r="N27" i="12"/>
  <c r="M27" i="12"/>
  <c r="L27" i="12"/>
  <c r="R26" i="12"/>
  <c r="Q26" i="12"/>
  <c r="P26" i="12"/>
  <c r="O26" i="12"/>
  <c r="N26" i="12"/>
  <c r="M26" i="12"/>
  <c r="L26" i="12"/>
  <c r="R20" i="12"/>
  <c r="Q20" i="12"/>
  <c r="P20" i="12"/>
  <c r="O20" i="12"/>
  <c r="N20" i="12"/>
  <c r="M20" i="12"/>
  <c r="L20" i="12"/>
  <c r="D29" i="35"/>
  <c r="D28" i="35"/>
  <c r="E30" i="35" l="1"/>
  <c r="E32" i="35"/>
  <c r="E33" i="35" s="1"/>
  <c r="N40" i="12"/>
  <c r="O40" i="12"/>
  <c r="P40" i="12"/>
  <c r="Q40" i="12"/>
  <c r="L40" i="12"/>
  <c r="M40" i="12"/>
  <c r="R21" i="12"/>
  <c r="C14" i="4" s="1"/>
  <c r="R40" i="12"/>
  <c r="R41" i="12" l="1"/>
  <c r="R42" i="12" s="1"/>
  <c r="C11" i="4" s="1"/>
  <c r="S21" i="27" l="1"/>
  <c r="G54" i="27" l="1"/>
  <c r="B7" i="27"/>
  <c r="C7" i="27"/>
  <c r="G46" i="27" l="1"/>
  <c r="G44" i="27"/>
  <c r="G42" i="27"/>
  <c r="O29" i="27"/>
  <c r="W12" i="27"/>
  <c r="E27" i="27" s="1"/>
  <c r="M27" i="27" s="1"/>
  <c r="Q27" i="27" s="1"/>
  <c r="K11" i="27"/>
  <c r="G57" i="27" l="1"/>
  <c r="E25" i="27"/>
  <c r="M25" i="27" s="1"/>
  <c r="Q25" i="27" s="1"/>
  <c r="E29" i="27"/>
  <c r="M29" i="27" s="1"/>
  <c r="Q29" i="27" s="1"/>
  <c r="C51" i="27" s="1"/>
  <c r="E51" i="27" s="1"/>
  <c r="Y51" i="27" s="1"/>
  <c r="O27" i="27"/>
  <c r="E23" i="27"/>
  <c r="M23" i="27" s="1"/>
  <c r="O25" i="27" l="1"/>
  <c r="W10" i="27"/>
  <c r="W11" i="27" s="1"/>
  <c r="Q23" i="27"/>
  <c r="M31" i="27"/>
  <c r="S23" i="27" l="1"/>
  <c r="W23" i="27" s="1"/>
  <c r="Y23" i="27" s="1"/>
  <c r="E42" i="27" s="1"/>
  <c r="O23" i="27"/>
  <c r="O31" i="27" s="1"/>
  <c r="Q31" i="27"/>
  <c r="Y25" i="27" l="1"/>
  <c r="E44" i="27" s="1"/>
  <c r="Y44" i="27" s="1"/>
  <c r="Y42" i="27"/>
  <c r="Y27" i="27" l="1"/>
  <c r="E46" i="27" s="1"/>
  <c r="Y46" i="27" s="1"/>
  <c r="Y57" i="27" s="1"/>
  <c r="E57" i="27" l="1"/>
  <c r="I57" i="27" s="1"/>
  <c r="M56" i="27" l="1"/>
  <c r="K56" i="27"/>
  <c r="O57" i="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<sst xmlns="http://schemas.openxmlformats.org/spreadsheetml/2006/main" count="418" uniqueCount="258">
  <si>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</si>
  <si>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</si>
  <si>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</si>
  <si>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</si>
  <si>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</si>
  <si>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</si>
  <si>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</si>
  <si>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</si>
  <si>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</si>
  <si>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</si>
  <si>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</si>
  <si>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</si>
  <si>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</si>
  <si>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</si>
  <si>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</si>
  <si>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</si>
  <si>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</si>
  <si>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</si>
  <si>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Basic Education Data System</t>
  </si>
  <si>
    <t>Actual FTE  - Administration</t>
  </si>
  <si>
    <t>Actual FTE  - Instructional</t>
  </si>
  <si>
    <t>Statewide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</si>
  <si>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</si>
  <si>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</si>
  <si>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</si>
  <si>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</si>
  <si>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</si>
  <si>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</si>
  <si>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</si>
  <si>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</si>
  <si>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</si>
  <si>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</si>
  <si>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</si>
  <si>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</si>
  <si>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</si>
  <si>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</si>
  <si>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</si>
  <si>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</si>
  <si>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(Units x a)</t>
  </si>
  <si>
    <t>a</t>
  </si>
  <si>
    <t>b</t>
  </si>
  <si>
    <t>c</t>
  </si>
  <si>
    <t>d</t>
  </si>
  <si>
    <t>e</t>
  </si>
  <si>
    <t>f</t>
  </si>
  <si>
    <t>g</t>
  </si>
  <si>
    <t>h</t>
  </si>
  <si>
    <t>j</t>
  </si>
  <si>
    <t>l</t>
  </si>
  <si>
    <t>Administration</t>
  </si>
  <si>
    <t>Instructional</t>
  </si>
  <si>
    <t>Maximum</t>
  </si>
  <si>
    <t>Benefit</t>
  </si>
  <si>
    <t>Eligible for</t>
  </si>
  <si>
    <t>Benefits</t>
  </si>
  <si>
    <t>m</t>
  </si>
  <si>
    <t>q</t>
  </si>
  <si>
    <t>t</t>
  </si>
  <si>
    <t>INSTRUCTIONS:</t>
  </si>
  <si>
    <t xml:space="preserve">  Actual FTE</t>
  </si>
  <si>
    <t xml:space="preserve">Required Data Elements for Calculating Salary Based Apportionment </t>
  </si>
  <si>
    <t>Blue Cells require data entry.</t>
  </si>
  <si>
    <t>FACTOR</t>
  </si>
  <si>
    <t>TOTAL FTE</t>
  </si>
  <si>
    <t>Red Cells contain formulas. You may elect to complete the appropriate worksheet or override by entering the data</t>
  </si>
  <si>
    <t>Units - from 1st Reporting Period Support Unit Calculation</t>
  </si>
  <si>
    <t>Charter Number</t>
  </si>
  <si>
    <t>Charter Enters</t>
  </si>
  <si>
    <t>Charter Name</t>
  </si>
  <si>
    <t>Charter February Support Units</t>
  </si>
  <si>
    <t>Charter Staff Index - Administration</t>
  </si>
  <si>
    <t>k</t>
  </si>
  <si>
    <t>(i x j)</t>
  </si>
  <si>
    <t>Separate</t>
  </si>
  <si>
    <t>o</t>
  </si>
  <si>
    <t>s</t>
  </si>
  <si>
    <t>(h x k)</t>
  </si>
  <si>
    <t>Ancillary</t>
  </si>
  <si>
    <t>u</t>
  </si>
  <si>
    <t>v</t>
  </si>
  <si>
    <t>Average Instructional Salary</t>
  </si>
  <si>
    <t>Enter</t>
  </si>
  <si>
    <t xml:space="preserve">Total </t>
  </si>
  <si>
    <t>P1</t>
  </si>
  <si>
    <t>P2</t>
  </si>
  <si>
    <t>P3</t>
  </si>
  <si>
    <t>P4</t>
  </si>
  <si>
    <t>P5</t>
  </si>
  <si>
    <t xml:space="preserve">BA + 24  </t>
  </si>
  <si>
    <t xml:space="preserve">MA  </t>
  </si>
  <si>
    <t>Salary Based Apportionment and Benefit Apportionment</t>
  </si>
  <si>
    <t>(b + c + d + e)</t>
  </si>
  <si>
    <t>Virtual</t>
  </si>
  <si>
    <t>Plus Allowances</t>
  </si>
  <si>
    <t>r</t>
  </si>
  <si>
    <t xml:space="preserve">Enter Number of Advanced Degrees </t>
  </si>
  <si>
    <t xml:space="preserve">Education Allocation </t>
  </si>
  <si>
    <t>Career Ladder Placement</t>
  </si>
  <si>
    <t>Salary Apportionment</t>
  </si>
  <si>
    <t>R1</t>
  </si>
  <si>
    <t>Instructional Staff Worksheet</t>
  </si>
  <si>
    <t xml:space="preserve">Average Instructional Salary calculates automatically </t>
  </si>
  <si>
    <t>Total Ed Allocation</t>
  </si>
  <si>
    <t>Computation</t>
  </si>
  <si>
    <t>Administrative Staff Index</t>
  </si>
  <si>
    <t>Administrative Staff Index Cap</t>
  </si>
  <si>
    <t>Administrative Staff Index (adjusted for cap)</t>
  </si>
  <si>
    <t>Mid-Term Support Units:</t>
  </si>
  <si>
    <t>Small District Staff Allowance</t>
  </si>
  <si>
    <t>Sec. School</t>
  </si>
  <si>
    <t>then + 0.5 FTE</t>
  </si>
  <si>
    <t>Pupil Service</t>
  </si>
  <si>
    <t>TOTAL</t>
  </si>
  <si>
    <t>(h x j)</t>
  </si>
  <si>
    <t>Estimated Staff  FTE by cohort</t>
  </si>
  <si>
    <t>Total Salaries</t>
  </si>
  <si>
    <t>Average Salary</t>
  </si>
  <si>
    <t>(l + m)</t>
  </si>
  <si>
    <t>n</t>
  </si>
  <si>
    <t>p</t>
  </si>
  <si>
    <t>Smaller: n or o</t>
  </si>
  <si>
    <t>Allocation</t>
  </si>
  <si>
    <t>(Applies to Instructional staff holding an Occupational Specialist certificate in the area for which they are teaching)</t>
  </si>
  <si>
    <t>Total OS Allocation</t>
  </si>
  <si>
    <t>(Only applies to Instructional staff w/professional endorsement)*</t>
  </si>
  <si>
    <t>OS Certificate</t>
  </si>
  <si>
    <t>Enter FTE of Occupational Specialist (OS) Certificates</t>
  </si>
  <si>
    <t xml:space="preserve">Average Pupil Personnel Salary calculates automatically </t>
  </si>
  <si>
    <t>R2</t>
  </si>
  <si>
    <t>R3</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</si>
  <si>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</si>
  <si>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</si>
  <si>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</si>
  <si>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</si>
  <si>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</si>
  <si>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</si>
  <si>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Total FTE</t>
  </si>
  <si>
    <t>EXPERIENCE AND EDUCATION MULTIPLIER TABLE</t>
  </si>
  <si>
    <t>AP1</t>
  </si>
  <si>
    <t>AP2</t>
  </si>
  <si>
    <t>AP3</t>
  </si>
  <si>
    <t>Premium</t>
  </si>
  <si>
    <t>ADMINISTRATIVE INDEX</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</si>
  <si>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</si>
  <si>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</si>
  <si>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</si>
  <si>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</si>
  <si>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</si>
  <si>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AP4</t>
  </si>
  <si>
    <t>Salaries plus allocations</t>
  </si>
  <si>
    <t>Idaho Department of Education</t>
  </si>
  <si>
    <t>w</t>
  </si>
  <si>
    <t>x</t>
  </si>
  <si>
    <t>Include only staff paid from General Fund Money (Fund Code 10)</t>
  </si>
  <si>
    <t>Actual Total Salary - Pupil Service</t>
  </si>
  <si>
    <t>Actual FTE  - Pupil Service</t>
  </si>
  <si>
    <t xml:space="preserve">Average Pupil Service Salary </t>
  </si>
  <si>
    <t>Pupil Service  Staff Worksheet</t>
  </si>
  <si>
    <t>PERSI Plus FICA Employer Rate for Certificated Staff and Resource Officers</t>
  </si>
  <si>
    <t>Allocated</t>
  </si>
  <si>
    <r>
      <t xml:space="preserve">Actual Total Salary - Resource Officers </t>
    </r>
    <r>
      <rPr>
        <b/>
        <u/>
        <sz val="10"/>
        <color rgb="FFE20000"/>
        <rFont val="Arial"/>
        <family val="2"/>
      </rPr>
      <t>ONLY</t>
    </r>
  </si>
  <si>
    <t>Certificated and</t>
  </si>
  <si>
    <t>Other</t>
  </si>
  <si>
    <t>Resource Officers</t>
  </si>
  <si>
    <t>Total Benefit</t>
  </si>
  <si>
    <t>(q + r)</t>
  </si>
  <si>
    <t xml:space="preserve">         This determines if they remain funded at a prior year, or can be funded at current year levels for that same cell.</t>
  </si>
  <si>
    <t>11b. Second - Do they meet the performance criteria coming into the current year?</t>
  </si>
  <si>
    <t xml:space="preserve">        This determines what "effective placement" follows them to the current year for the next question.</t>
  </si>
  <si>
    <t>11a. First - Did they meet the criteria to advance when exiting in their last year in a certificated position in Idaho public K-12?</t>
  </si>
  <si>
    <t xml:space="preserve">   Starting in FY23, admin evaluations meeting equivalent criteria can be used for advancement when returning to instructional/pupil service assignments</t>
  </si>
  <si>
    <t>• Rated as distinguished in Domain 2 or Domain 3</t>
  </si>
  <si>
    <t>• 75% or more of students met target goals for the year</t>
  </si>
  <si>
    <t>• No unsatisfactory or basic components</t>
  </si>
  <si>
    <t>• An overall rating of proficient or higher</t>
  </si>
  <si>
    <t>10a. The required performance criteria are:</t>
  </si>
  <si>
    <t>Otherwise, they will remain on the cell previously held, and retain the allocation amount from the last year they entered having met performance criteria, including education allocations.</t>
  </si>
  <si>
    <t>• For those with less than 4 years of ISEE reportable experience - Cannot advance regardless of the number of years they have met criteria until they have at least 4 years of experience</t>
  </si>
  <si>
    <t>• For those with exactly 4 years of ISEE reportable experience - Having met all 3 performance criteria in at least 2 of the prior 4 years.</t>
  </si>
  <si>
    <t>9b.  The required number of years these must be met are:</t>
  </si>
  <si>
    <t>• More than 50% of students met target goals for the year</t>
  </si>
  <si>
    <t>• No unsatisfactory components</t>
  </si>
  <si>
    <t>9a. The required performance criteria are:</t>
  </si>
  <si>
    <t xml:space="preserve">     otherwise, they will remain on the cell previously held, and retain the allocation amount from the last year they entered having met performance criteria, including education allocations.</t>
  </si>
  <si>
    <t xml:space="preserve">  provided they have not failed to meet the required performance criteria metrics in the required number of years,</t>
  </si>
  <si>
    <t xml:space="preserve">  unless a Professional or Advanced Professional Endorsement is issued, in which case they will move to the first cell of the appropriate rung automatically.</t>
  </si>
  <si>
    <t xml:space="preserve">      This adjustment does not apply to those CTE staff already on the professional rung or higher.</t>
  </si>
  <si>
    <t xml:space="preserve">     8+ years = P2</t>
  </si>
  <si>
    <t xml:space="preserve">     6-7 years = P1</t>
  </si>
  <si>
    <t xml:space="preserve">     4-5 years = R3</t>
  </si>
  <si>
    <t>6a. 2-3 years = R2</t>
  </si>
  <si>
    <t>5b. If an Advanced Professional Endorsements is issued:</t>
  </si>
  <si>
    <t>5a. If a Professional Endorsements is issued:</t>
  </si>
  <si>
    <t xml:space="preserve">     or Advanced Professional Endorsement in their first year will be placed as an R1 regardless of education or experience</t>
  </si>
  <si>
    <t>Note: Educaton Allocation credits are different from Admin Index credits</t>
  </si>
  <si>
    <t>Education Allocation credits for Instructional Staff must be:</t>
  </si>
  <si>
    <t>• Earned after the degree claimed for funding purposes</t>
  </si>
  <si>
    <t>• Related to what the individual is certificated for and teaching in (this includes the degree)</t>
  </si>
  <si>
    <t>• Are transcripted and from an insituation of higher education accredited</t>
  </si>
  <si>
    <t xml:space="preserve"> by a body recongnized by the Idaho State Board of Education (this includes the degree)</t>
  </si>
  <si>
    <t>Note: Admin Index credits differ from Educaton Allocation credits</t>
  </si>
  <si>
    <t>Education credits for the Admin Index must be:</t>
  </si>
  <si>
    <t>• Earned after certificiation</t>
  </si>
  <si>
    <t xml:space="preserve"> by a body recongnized by the Idaho State Board of Education</t>
  </si>
  <si>
    <t xml:space="preserve"> (this includes the degree)</t>
  </si>
  <si>
    <t>FACTORED INDEX</t>
  </si>
  <si>
    <t>Charter</t>
  </si>
  <si>
    <t>Charter Information:</t>
  </si>
  <si>
    <t>Admin</t>
  </si>
  <si>
    <t>Enter General Fund Admin FTEs in Appropriate Cells Below</t>
  </si>
  <si>
    <t>Actual Total Salary - All Other Non-Certificated</t>
  </si>
  <si>
    <t>Actual FTE  - Non-Certificated</t>
  </si>
  <si>
    <t>PERSI Plus FICA Employer Rate for All Other Non-Certificated Staff</t>
  </si>
  <si>
    <t>Certificated</t>
  </si>
  <si>
    <t>Non-Certificated</t>
  </si>
  <si>
    <t>Other Non-Certificated</t>
  </si>
  <si>
    <t>Subtotal Non-Certificated</t>
  </si>
  <si>
    <t>AP5</t>
  </si>
  <si>
    <t xml:space="preserve"> $ x 21.13%</t>
  </si>
  <si>
    <t>$ x 19.61%</t>
  </si>
  <si>
    <r>
      <t xml:space="preserve">For </t>
    </r>
    <r>
      <rPr>
        <b/>
        <u/>
        <sz val="14"/>
        <color rgb="FFC00000"/>
        <rFont val="Arial"/>
        <family val="2"/>
      </rPr>
      <t>Charter Schools</t>
    </r>
    <r>
      <rPr>
        <b/>
        <sz val="14"/>
        <rFont val="Arial"/>
        <family val="2"/>
      </rPr>
      <t xml:space="preserve"> Only</t>
    </r>
  </si>
  <si>
    <r>
      <rPr>
        <b/>
        <sz val="10"/>
        <color rgb="FFC00000"/>
        <rFont val="Arial"/>
        <family val="2"/>
      </rPr>
      <t xml:space="preserve">From "Index - Admin" worksheet (tabs at bottom of this worksheet) </t>
    </r>
    <r>
      <rPr>
        <b/>
        <sz val="10"/>
        <color indexed="8"/>
        <rFont val="Arial"/>
        <family val="2"/>
      </rPr>
      <t xml:space="preserve">or </t>
    </r>
    <r>
      <rPr>
        <b/>
        <sz val="10"/>
        <color rgb="FF0000FF"/>
        <rFont val="Arial"/>
        <family val="2"/>
      </rPr>
      <t>Charter enters</t>
    </r>
  </si>
  <si>
    <r>
      <rPr>
        <b/>
        <sz val="10"/>
        <color rgb="FFC00000"/>
        <rFont val="Arial"/>
        <family val="2"/>
      </rPr>
      <t>From "Instructional FTE Wksht" worksheet (tabs at bottom of this worksheet)</t>
    </r>
    <r>
      <rPr>
        <b/>
        <sz val="10"/>
        <color indexed="8"/>
        <rFont val="Arial"/>
        <family val="2"/>
      </rPr>
      <t xml:space="preserve"> or </t>
    </r>
    <r>
      <rPr>
        <b/>
        <sz val="10"/>
        <color rgb="FF0000FF"/>
        <rFont val="Arial"/>
        <family val="2"/>
      </rPr>
      <t>Charter enters</t>
    </r>
  </si>
  <si>
    <r>
      <rPr>
        <b/>
        <sz val="10"/>
        <color rgb="FFC0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Charter enters</t>
    </r>
  </si>
  <si>
    <r>
      <rPr>
        <b/>
        <sz val="10"/>
        <color rgb="FFC00000"/>
        <rFont val="Arial"/>
        <family val="2"/>
      </rPr>
      <t>From "Index - Admin" worksheet (tabs at bottom of this worksheet)</t>
    </r>
    <r>
      <rPr>
        <b/>
        <sz val="10"/>
        <color indexed="8"/>
        <rFont val="Arial"/>
        <family val="2"/>
      </rPr>
      <t xml:space="preserve"> or </t>
    </r>
    <r>
      <rPr>
        <b/>
        <sz val="10"/>
        <color rgb="FF0000FF"/>
        <rFont val="Arial"/>
        <family val="2"/>
      </rPr>
      <t>Charter enters</t>
    </r>
  </si>
  <si>
    <r>
      <rPr>
        <b/>
        <sz val="10"/>
        <color rgb="FFC00000"/>
        <rFont val="Arial"/>
        <family val="2"/>
      </rPr>
      <t>From "Pupil Service FTE" worksheet (tabs at bottom of this worksheet)</t>
    </r>
    <r>
      <rPr>
        <b/>
        <sz val="10"/>
        <color indexed="8"/>
        <rFont val="Arial"/>
        <family val="2"/>
      </rPr>
      <t xml:space="preserve"> or </t>
    </r>
    <r>
      <rPr>
        <b/>
        <sz val="10"/>
        <color rgb="FF0000FF"/>
        <rFont val="Arial"/>
        <family val="2"/>
      </rPr>
      <t>Charter enters</t>
    </r>
  </si>
  <si>
    <r>
      <t xml:space="preserve">       SUGGESTION:    If you choose to override one of the</t>
    </r>
    <r>
      <rPr>
        <b/>
        <sz val="10"/>
        <color rgb="FFC00000"/>
        <rFont val="Arial"/>
        <family val="2"/>
      </rPr>
      <t xml:space="preserve"> "RED"</t>
    </r>
    <r>
      <rPr>
        <b/>
        <sz val="10"/>
        <color indexed="10"/>
        <rFont val="Arial"/>
        <family val="2"/>
      </rPr>
      <t xml:space="preserve"> </t>
    </r>
    <r>
      <rPr>
        <b/>
        <sz val="10"/>
        <rFont val="Arial"/>
        <family val="2"/>
      </rPr>
      <t xml:space="preserve"> numbers, change the font color to </t>
    </r>
    <r>
      <rPr>
        <b/>
        <sz val="10"/>
        <color indexed="12"/>
        <rFont val="Arial"/>
        <family val="2"/>
      </rPr>
      <t>"BLUE"</t>
    </r>
    <r>
      <rPr>
        <b/>
        <sz val="10"/>
        <color indexed="8"/>
        <rFont val="Arial"/>
        <family val="2"/>
      </rPr>
      <t xml:space="preserve">, thus indicating the cell </t>
    </r>
    <r>
      <rPr>
        <b/>
        <sz val="10"/>
        <rFont val="Arial"/>
        <family val="2"/>
      </rPr>
      <t>is no longer a formula.</t>
    </r>
  </si>
  <si>
    <t>School Year: 2025-2026</t>
  </si>
  <si>
    <t>For Budgeting Purposes 2025-2026</t>
  </si>
  <si>
    <t>FY 2025-2026</t>
  </si>
  <si>
    <t>2025-2026</t>
  </si>
  <si>
    <t>FY 26</t>
  </si>
  <si>
    <t>2025-2026 Moving on the Career Ladder</t>
  </si>
  <si>
    <t xml:space="preserve">     but who have prior certificated K-12 experience and have met Professional Rung performance criteria in the appropriate number of the last 4/5 years will be placed as follows:</t>
  </si>
  <si>
    <t xml:space="preserve">      4 prior completed years of certificated K12 experience = P2</t>
  </si>
  <si>
    <t xml:space="preserve">      5 prior completed years of certificated K12 experience = P3</t>
  </si>
  <si>
    <t xml:space="preserve">      6 prior completed years of certificated K12 experience = P4</t>
  </si>
  <si>
    <t xml:space="preserve">      7+ prior completed years of certificated K12 experience = P5</t>
  </si>
  <si>
    <t xml:space="preserve">      9 prior completed years of certificated K12 experience = AP2</t>
  </si>
  <si>
    <t xml:space="preserve">      10 prior completed years of certificated K12 experience = AP3</t>
  </si>
  <si>
    <t xml:space="preserve">      11+ prior completed years of certificated K12 experience = AP4</t>
  </si>
  <si>
    <t xml:space="preserve">      12+ prior completed years of certificated K12 experience = AP5</t>
  </si>
  <si>
    <t>6. CTE staff working under an OS certificate and who are new to Idaho public K-12 will, be placed based on their years of industry experience as determined by CTE.</t>
  </si>
  <si>
    <t>8.  Returning R3 staff will advance to the P1 cell, provided they obtain a professional endorsement for FY 26, otherwise they will remain an R3 and be funded as an R3 at the FY26 amount.</t>
  </si>
  <si>
    <t>• For those with 5 or more years of ISEE reportable experience - Having met all 3 performance criteria in at least 3 of the prior 5 years, with one of those year's being the 4th or 5th year.</t>
  </si>
  <si>
    <t xml:space="preserve"> This affects CTE staff placed based on industry experience and staff who were grandfathered in with a Professional Endorsement without having worked enough certificated years</t>
  </si>
  <si>
    <t>9c. Those on P5 who have not been issued an Advanced Professional Endorsement must also meet these requirements to remain at current year funding levels.</t>
  </si>
  <si>
    <t xml:space="preserve">       to meet all 4 of the required performance criteria in the preceding year.</t>
  </si>
  <si>
    <t>1. New staff in their first year of holding a certificate shall be placed on the first cell of the career Ladder, R1.</t>
  </si>
  <si>
    <t>4.  Starting in FY21, non-CTE OS certificated Instructional and Pupil Service Staff, who do not have a prior Career Ladder placement and who are not issued a Professional</t>
  </si>
  <si>
    <t>5.  Starting in FY23, non-CTE OS certificated Instructional and Pupil Service Staff, who do not have a prior Career Ladder placement,</t>
  </si>
  <si>
    <t xml:space="preserve">6b. Those CTE staff with an existing Career Ladder placement on the residency rung, have had their placements updated to reflect their industry experience as well. </t>
  </si>
  <si>
    <t>7.  Returning instructional staff with placements of R1 and R2  will advance to the next step on the Career Ladder and become R2 and R3 respectively,</t>
  </si>
  <si>
    <t>9.  Returning staff on the professional rung (P1-P4) will advance to the next cell on the Career Ladder (e.g. P2 to P3),</t>
  </si>
  <si>
    <t xml:space="preserve">10.  Returning staff on the advanced professional rung (AP1 - AP4) will advance to the next cell on the Career Ladder (AP2 - AP5), provided they have not failed </t>
  </si>
  <si>
    <t>11. Individuals with a prior Idaho Career Ladder placement who were not on a certificated contract in Idaho public K-12 in the prior year will be advanced (or held) from their prior position based on:</t>
  </si>
  <si>
    <r>
      <t xml:space="preserve">(Max </t>
    </r>
    <r>
      <rPr>
        <sz val="16"/>
        <color indexed="14"/>
        <rFont val="Arial"/>
        <family val="2"/>
      </rPr>
      <t>15%</t>
    </r>
    <r>
      <rPr>
        <sz val="16"/>
        <rFont val="Arial"/>
        <family val="2"/>
      </rPr>
      <t>)</t>
    </r>
  </si>
  <si>
    <t>Enter Actual Number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</si>
</sst>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_(* #,##0.00000_);_(* \(#,##0.00000\);_(* &quot;-&quot;?????_);_(@_)"/>
    <numFmt numFmtId="172" formatCode="_(* #,##0_);_(* \(#,##0\);_(* &quot;-&quot;??_);_(@_)"/>
    <numFmt numFmtId="173" formatCode="0.0%"/>
    <numFmt numFmtId="174" formatCode="_(&quot;$&quot;* #,##0_);_(&quot;$&quot;* \(#,##0\);_(&quot;$&quot;* &quot;-&quot;??_);_(@_)"/>
    <numFmt numFmtId="175" formatCode="_(* #,##0.00000_);_(* \(#,##0.00000\);_(* &quot;-&quot;??_);_(@_)"/>
  </numFmts>
  <fonts count="64" x14ac:knownFonts="1">
    <font>
      <sz val="12"/>
      <name val="Arial"/>
    </font>
    <font>
      <sz val="11"/>
      <color theme="1"/>
      <name val="Calibri"/>
      <family val="2"/>
      <scheme val="minor"/>
    </font>
    <font>
      <sz val="11"/>
      <color theme="1"/>
      <name val="Calibri"/>
      <family val="2"/>
      <scheme val="minor"/>
    </font>
    <font>
      <b/>
      <sz val="10"/>
      <name val="Arial"/>
      <family val="2"/>
    </font>
    <font>
      <sz val="12"/>
      <name val="Arial"/>
      <family val="2"/>
    </font>
    <font>
      <b/>
      <sz val="10"/>
      <color indexed="8"/>
      <name val="Arial"/>
      <family val="2"/>
    </font>
    <font>
      <b/>
      <sz val="10"/>
      <color indexed="12"/>
      <name val="Arial"/>
      <family val="2"/>
    </font>
    <font>
      <sz val="10"/>
      <name val="Arial"/>
      <family val="2"/>
    </font>
    <font>
      <b/>
      <sz val="10"/>
      <color indexed="10"/>
      <name val="Arial"/>
      <family val="2"/>
    </font>
    <font>
      <sz val="11"/>
      <color theme="1"/>
      <name val="Calibri"/>
      <family val="2"/>
      <scheme val="minor"/>
    </font>
    <font>
      <sz val="10"/>
      <color theme="1"/>
      <name val="Calibri"/>
      <family val="2"/>
      <scheme val="minor"/>
    </font>
    <font>
      <sz val="10"/>
      <name val="Calibri"/>
      <family val="2"/>
      <scheme val="minor"/>
    </font>
    <font>
      <b/>
      <sz val="10"/>
      <color rgb="FF0000FF"/>
      <name val="Arial"/>
      <family val="2"/>
    </font>
    <font>
      <sz val="12"/>
      <name val="Arial"/>
      <family val="2"/>
    </font>
    <font>
      <b/>
      <sz val="16"/>
      <color indexed="12"/>
      <name val="Calibri"/>
      <family val="2"/>
      <scheme val="minor"/>
    </font>
    <font>
      <b/>
      <sz val="12"/>
      <color rgb="FF0000FF"/>
      <name val="Calibri"/>
      <family val="2"/>
      <scheme val="minor"/>
    </font>
    <font>
      <sz val="12"/>
      <color rgb="FF0000FF"/>
      <name val="Arial"/>
      <family val="2"/>
    </font>
    <font>
      <sz val="10"/>
      <color rgb="FFC00000"/>
      <name val="Calibri"/>
      <family val="2"/>
      <scheme val="minor"/>
    </font>
    <font>
      <b/>
      <sz val="12"/>
      <name val="Arial"/>
      <family val="2"/>
    </font>
    <font>
      <b/>
      <sz val="14"/>
      <name val="Arial"/>
      <family val="2"/>
    </font>
    <font>
      <b/>
      <sz val="12"/>
      <color indexed="12"/>
      <name val="Calibri"/>
      <family val="2"/>
      <scheme val="minor"/>
    </font>
    <font>
      <b/>
      <sz val="14"/>
      <color rgb="FFFF0000"/>
      <name val="Arial"/>
      <family val="2"/>
    </font>
    <font>
      <b/>
      <sz val="10"/>
      <color rgb="FFFF0000"/>
      <name val="Arial"/>
      <family val="2"/>
    </font>
    <font>
      <sz val="12"/>
      <color rgb="FFE20000"/>
      <name val="Arial"/>
      <family val="2"/>
    </font>
    <font>
      <b/>
      <sz val="12"/>
      <color rgb="FFE20000"/>
      <name val="Calibri"/>
      <family val="2"/>
      <scheme val="minor"/>
    </font>
    <font>
      <b/>
      <u/>
      <sz val="10"/>
      <color rgb="FFE20000"/>
      <name val="Arial"/>
      <family val="2"/>
    </font>
    <font>
      <sz val="16"/>
      <name val="Arial"/>
      <family val="2"/>
    </font>
    <font>
      <sz val="12"/>
      <name val="Calibri"/>
      <family val="2"/>
      <scheme val="minor"/>
    </font>
    <font>
      <b/>
      <sz val="12"/>
      <name val="Calibri"/>
      <family val="2"/>
      <scheme val="minor"/>
    </font>
    <font>
      <b/>
      <u/>
      <sz val="16"/>
      <name val="Calibri"/>
      <family val="2"/>
      <scheme val="minor"/>
    </font>
    <font>
      <b/>
      <sz val="14"/>
      <name val="Calibri"/>
      <family val="2"/>
      <scheme val="minor"/>
    </font>
    <font>
      <sz val="14"/>
      <name val="Arial"/>
      <family val="2"/>
    </font>
    <font>
      <b/>
      <sz val="14"/>
      <color rgb="FF0000FF"/>
      <name val="Calibri"/>
      <family val="2"/>
      <scheme val="minor"/>
    </font>
    <font>
      <sz val="14"/>
      <name val="Calibri"/>
      <family val="2"/>
      <scheme val="minor"/>
    </font>
    <font>
      <b/>
      <u/>
      <sz val="14"/>
      <color rgb="FF0000FF"/>
      <name val="Calibri"/>
      <family val="2"/>
      <scheme val="minor"/>
    </font>
    <font>
      <b/>
      <sz val="14"/>
      <color rgb="FFFF000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b/>
      <u/>
      <sz val="14"/>
      <color rgb="FFFF0000"/>
      <name val="Calibri"/>
      <family val="2"/>
      <scheme val="minor"/>
    </font>
    <font>
      <b/>
      <i/>
      <u/>
      <sz val="14"/>
      <color rgb="FF0000FF"/>
      <name val="Calibri"/>
      <family val="2"/>
      <scheme val="minor"/>
    </font>
    <font>
      <sz val="14"/>
      <color rgb="FFC00000"/>
      <name val="Calibri"/>
      <family val="2"/>
      <scheme val="minor"/>
    </font>
    <font>
      <sz val="14"/>
      <color rgb="FFFF0000"/>
      <name val="Arial"/>
      <family val="2"/>
    </font>
    <font>
      <b/>
      <sz val="14"/>
      <color rgb="FF0000FF"/>
      <name val="Arial"/>
      <family val="2"/>
    </font>
    <font>
      <b/>
      <sz val="14"/>
      <color indexed="8"/>
      <name val="Arial"/>
      <family val="2"/>
    </font>
    <font>
      <sz val="16"/>
      <color rgb="FFFF0000"/>
      <name val="Arial"/>
      <family val="2"/>
    </font>
    <font>
      <b/>
      <sz val="14"/>
      <color indexed="12"/>
      <name val="Arial"/>
      <family val="2"/>
    </font>
    <font>
      <sz val="14"/>
      <color indexed="10"/>
      <name val="Arial"/>
      <family val="2"/>
    </font>
    <font>
      <b/>
      <sz val="14"/>
      <color rgb="FFC00000"/>
      <name val="Calibri"/>
      <family val="2"/>
      <scheme val="minor"/>
    </font>
    <font>
      <b/>
      <u/>
      <sz val="14"/>
      <color rgb="FFC00000"/>
      <name val="Arial"/>
      <family val="2"/>
    </font>
    <font>
      <b/>
      <sz val="14"/>
      <color rgb="FFC00000"/>
      <name val="Arial"/>
      <family val="2"/>
    </font>
    <font>
      <sz val="14"/>
      <color rgb="FFC00000"/>
      <name val="Arial"/>
      <family val="2"/>
    </font>
    <font>
      <b/>
      <u/>
      <sz val="16"/>
      <color rgb="FFC00000"/>
      <name val="Arial"/>
      <family val="2"/>
    </font>
    <font>
      <b/>
      <sz val="16"/>
      <color rgb="FFC00000"/>
      <name val="Arial"/>
      <family val="2"/>
    </font>
    <font>
      <b/>
      <sz val="12"/>
      <color rgb="FFC00000"/>
      <name val="Calibri"/>
      <family val="2"/>
      <scheme val="minor"/>
    </font>
    <font>
      <b/>
      <sz val="12"/>
      <color rgb="FFC00000"/>
      <name val="Arial"/>
      <family val="2"/>
    </font>
    <font>
      <b/>
      <sz val="10"/>
      <color rgb="FFC00000"/>
      <name val="Arial"/>
      <family val="2"/>
    </font>
    <font>
      <b/>
      <sz val="14"/>
      <color indexed="10"/>
      <name val="Calibri"/>
      <family val="2"/>
    </font>
    <font>
      <b/>
      <u/>
      <sz val="14"/>
      <color rgb="FFFF0000"/>
      <name val="Arial"/>
      <family val="2"/>
    </font>
    <font>
      <sz val="16"/>
      <color rgb="FFCC0000"/>
      <name val="Arial"/>
      <family val="2"/>
    </font>
    <font>
      <sz val="16"/>
      <color rgb="FF0000FF"/>
      <name val="Arial"/>
      <family val="2"/>
    </font>
    <font>
      <sz val="16"/>
      <color indexed="12"/>
      <name val="Arial"/>
      <family val="2"/>
    </font>
    <font>
      <sz val="16"/>
      <color indexed="14"/>
      <name val="Arial"/>
      <family val="2"/>
    </font>
    <font>
      <sz val="16"/>
      <color indexed="22"/>
      <name val="Arial"/>
      <family val="2"/>
    </font>
  </fonts>
  <fills count="8">
    <fill>
      <patternFill patternType="none"/>
    </fill>
    <fill>
      <patternFill patternType="gray125"/>
    </fill>
    <fill>
      <patternFill patternType="solid">
        <fgColor indexed="9"/>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top/>
      <bottom style="double">
        <color indexed="64"/>
      </bottom>
      <diagonal/>
    </border>
  </borders>
  <cellStyleXfs count="10">
    <xf numFmtId="0" fontId="0" fillId="2" borderId="0"/>
    <xf numFmtId="43" fontId="9"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4" fillId="2" borderId="0"/>
    <xf numFmtId="0" fontId="2" fillId="0" borderId="0"/>
    <xf numFmtId="43" fontId="1" fillId="0" borderId="0" applyFont="0" applyFill="0" applyBorder="0" applyAlignment="0" applyProtection="0"/>
    <xf numFmtId="9" fontId="13" fillId="0" borderId="0" applyFont="0" applyFill="0" applyBorder="0" applyAlignment="0" applyProtection="0"/>
    <xf numFmtId="44" fontId="7" fillId="0" borderId="0" applyFont="0" applyFill="0" applyBorder="0" applyAlignment="0" applyProtection="0"/>
  </cellStyleXfs>
  <cellXfs count="275">
    <xf numFmtId="0" fontId="0" fillId="2" borderId="0" xfId="0"/>
    <xf numFmtId="0" fontId="3" fillId="0" borderId="0" xfId="0" applyFont="1" applyFill="1"/>
    <xf numFmtId="0" fontId="6" fillId="0" borderId="0" xfId="0" applyFont="1" applyFill="1"/>
    <xf numFmtId="166" fontId="6" fillId="0" borderId="0" xfId="0" applyNumberFormat="1" applyFont="1" applyFill="1"/>
    <xf numFmtId="0" fontId="7" fillId="0" borderId="0" xfId="0" applyFont="1" applyFill="1"/>
    <xf numFmtId="0" fontId="3" fillId="0" borderId="3" xfId="0" applyFont="1" applyFill="1" applyBorder="1" applyAlignment="1">
      <alignment horizontal="centerContinuous"/>
    </xf>
    <xf numFmtId="0" fontId="6" fillId="0" borderId="0" xfId="0" applyFont="1" applyFill="1" applyAlignment="1">
      <alignment horizontal="centerContinuous"/>
    </xf>
    <xf numFmtId="0" fontId="11" fillId="5" borderId="0" xfId="0" applyFont="1" applyFill="1"/>
    <xf numFmtId="0" fontId="11" fillId="2" borderId="0" xfId="0" applyFont="1"/>
    <xf numFmtId="0" fontId="11" fillId="2" borderId="15" xfId="0" applyFont="1" applyBorder="1"/>
    <xf numFmtId="0" fontId="7" fillId="5" borderId="0" xfId="0" applyFont="1" applyFill="1"/>
    <xf numFmtId="0" fontId="18" fillId="2" borderId="0" xfId="0" applyFont="1"/>
    <xf numFmtId="0" fontId="18" fillId="0" borderId="0" xfId="0" applyFont="1" applyFill="1"/>
    <xf numFmtId="0" fontId="19" fillId="2" borderId="3" xfId="0" applyFont="1" applyBorder="1" applyAlignment="1">
      <alignment horizontal="centerContinuous"/>
    </xf>
    <xf numFmtId="0" fontId="19" fillId="2" borderId="1" xfId="0" applyFont="1" applyBorder="1" applyAlignment="1">
      <alignment horizontal="center"/>
    </xf>
    <xf numFmtId="0" fontId="19" fillId="2" borderId="3" xfId="0" applyFont="1" applyBorder="1" applyAlignment="1">
      <alignment horizontal="center"/>
    </xf>
    <xf numFmtId="0" fontId="18" fillId="2" borderId="9" xfId="0" applyFont="1" applyBorder="1" applyAlignment="1">
      <alignment horizontal="centerContinuous"/>
    </xf>
    <xf numFmtId="0" fontId="20" fillId="0" borderId="0" xfId="0" applyFont="1" applyFill="1" applyAlignment="1">
      <alignment horizontal="centerContinuous"/>
    </xf>
    <xf numFmtId="0" fontId="18" fillId="0" borderId="10" xfId="0" applyFont="1" applyFill="1" applyBorder="1" applyAlignment="1">
      <alignment horizontal="centerContinuous"/>
    </xf>
    <xf numFmtId="0" fontId="3" fillId="0" borderId="10" xfId="0" applyFont="1" applyFill="1" applyBorder="1" applyAlignment="1">
      <alignment horizontal="centerContinuous"/>
    </xf>
    <xf numFmtId="0" fontId="3" fillId="0" borderId="10" xfId="0" applyFont="1" applyFill="1" applyBorder="1"/>
    <xf numFmtId="0" fontId="3" fillId="0" borderId="3" xfId="0" applyFont="1" applyFill="1" applyBorder="1" applyAlignment="1">
      <alignment horizontal="center" vertical="center"/>
    </xf>
    <xf numFmtId="0" fontId="14" fillId="2" borderId="5" xfId="0" applyFont="1" applyBorder="1" applyAlignment="1">
      <alignment horizontal="center" vertical="center"/>
    </xf>
    <xf numFmtId="0" fontId="3" fillId="0" borderId="1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19" fillId="2" borderId="0" xfId="0" applyFont="1" applyAlignment="1">
      <alignment horizontal="center"/>
    </xf>
    <xf numFmtId="0" fontId="3" fillId="0" borderId="11" xfId="0" applyFont="1" applyFill="1" applyBorder="1" applyAlignment="1">
      <alignment vertical="center"/>
    </xf>
    <xf numFmtId="0" fontId="6" fillId="0" borderId="4"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2" borderId="3" xfId="0" applyFont="1" applyBorder="1" applyAlignment="1">
      <alignment vertical="center"/>
    </xf>
    <xf numFmtId="0" fontId="6" fillId="0" borderId="3" xfId="0" applyFont="1" applyFill="1" applyBorder="1" applyAlignment="1">
      <alignment vertical="center"/>
    </xf>
    <xf numFmtId="0" fontId="6" fillId="0" borderId="10" xfId="0" applyFont="1" applyFill="1" applyBorder="1" applyAlignment="1">
      <alignment vertical="center"/>
    </xf>
    <xf numFmtId="0" fontId="6" fillId="2" borderId="10" xfId="0" applyFont="1" applyBorder="1" applyAlignment="1">
      <alignment vertical="center"/>
    </xf>
    <xf numFmtId="0" fontId="27" fillId="2" borderId="0" xfId="5" applyFont="1"/>
    <xf numFmtId="0" fontId="27" fillId="5" borderId="0" xfId="5" applyFont="1" applyFill="1"/>
    <xf numFmtId="0" fontId="15" fillId="2" borderId="0" xfId="5" applyFont="1"/>
    <xf numFmtId="0" fontId="28" fillId="2" borderId="0" xfId="5" applyFont="1"/>
    <xf numFmtId="0" fontId="28" fillId="2" borderId="0" xfId="5" applyFont="1" applyAlignment="1">
      <alignment horizontal="left" indent="2"/>
    </xf>
    <xf numFmtId="0" fontId="28" fillId="2" borderId="0" xfId="5" applyFont="1" applyAlignment="1">
      <alignment horizontal="left" indent="3"/>
    </xf>
    <xf numFmtId="0" fontId="28" fillId="2" borderId="0" xfId="5" applyFont="1" applyAlignment="1">
      <alignment horizontal="left" indent="1"/>
    </xf>
    <xf numFmtId="0" fontId="29" fillId="2" borderId="0" xfId="5" applyFont="1"/>
    <xf numFmtId="0" fontId="30" fillId="0" borderId="0" xfId="0" applyFont="1" applyFill="1"/>
    <xf numFmtId="0" fontId="31" fillId="2" borderId="0" xfId="0" applyFont="1"/>
    <xf numFmtId="0" fontId="32" fillId="2" borderId="0" xfId="0" applyFont="1"/>
    <xf numFmtId="0" fontId="30" fillId="5" borderId="0" xfId="0" applyFont="1" applyFill="1"/>
    <xf numFmtId="0" fontId="33" fillId="0" borderId="7" xfId="0" applyFont="1" applyFill="1" applyBorder="1" applyAlignment="1">
      <alignment horizontal="center" vertical="top"/>
    </xf>
    <xf numFmtId="0" fontId="33" fillId="2" borderId="13" xfId="0" applyFont="1" applyBorder="1"/>
    <xf numFmtId="0" fontId="31" fillId="2" borderId="16" xfId="0" applyFont="1" applyBorder="1" applyAlignment="1">
      <alignment wrapText="1"/>
    </xf>
    <xf numFmtId="0" fontId="31" fillId="2" borderId="17" xfId="0" applyFont="1" applyBorder="1" applyAlignment="1">
      <alignment wrapText="1"/>
    </xf>
    <xf numFmtId="0" fontId="30" fillId="2" borderId="0" xfId="0" applyFont="1"/>
    <xf numFmtId="0" fontId="33" fillId="5" borderId="0" xfId="0" applyFont="1" applyFill="1"/>
    <xf numFmtId="0" fontId="33" fillId="0" borderId="5" xfId="0" applyFont="1" applyFill="1" applyBorder="1" applyAlignment="1">
      <alignment horizontal="center" vertical="top"/>
    </xf>
    <xf numFmtId="0" fontId="33" fillId="2" borderId="0" xfId="0" applyFont="1" applyAlignment="1">
      <alignment vertical="top" wrapText="1"/>
    </xf>
    <xf numFmtId="0" fontId="31" fillId="2" borderId="0" xfId="0" applyFont="1" applyAlignment="1">
      <alignment wrapText="1"/>
    </xf>
    <xf numFmtId="0" fontId="33" fillId="5" borderId="0" xfId="0" applyFont="1" applyFill="1" applyAlignment="1">
      <alignment vertical="top"/>
    </xf>
    <xf numFmtId="0" fontId="33" fillId="0" borderId="0" xfId="0" applyFont="1" applyFill="1" applyAlignment="1">
      <alignment horizontal="center" vertical="top"/>
    </xf>
    <xf numFmtId="0" fontId="33" fillId="2" borderId="0" xfId="0" applyFont="1"/>
    <xf numFmtId="49" fontId="33" fillId="2" borderId="0" xfId="0" applyNumberFormat="1" applyFont="1" applyAlignment="1">
      <alignment horizontal="center" vertical="top"/>
    </xf>
    <xf numFmtId="0" fontId="34" fillId="0" borderId="0" xfId="0" applyFont="1" applyFill="1" applyAlignment="1">
      <alignment vertical="center"/>
    </xf>
    <xf numFmtId="0" fontId="34" fillId="2" borderId="0" xfId="0" applyFont="1" applyAlignment="1">
      <alignment horizontal="center" wrapText="1"/>
    </xf>
    <xf numFmtId="0" fontId="32" fillId="2" borderId="5" xfId="0" applyFont="1" applyBorder="1" applyAlignment="1">
      <alignment horizontal="center"/>
    </xf>
    <xf numFmtId="0" fontId="32" fillId="0" borderId="5" xfId="4" applyFont="1" applyBorder="1" applyAlignment="1">
      <alignment horizontal="center" wrapText="1"/>
    </xf>
    <xf numFmtId="0" fontId="32" fillId="0" borderId="5" xfId="0" applyFont="1" applyFill="1" applyBorder="1" applyAlignment="1">
      <alignment horizontal="center"/>
    </xf>
    <xf numFmtId="0" fontId="32" fillId="0" borderId="5" xfId="4" applyFont="1" applyBorder="1" applyAlignment="1">
      <alignment horizontal="center" vertical="center" wrapText="1"/>
    </xf>
    <xf numFmtId="0" fontId="32" fillId="0" borderId="5" xfId="0" applyFont="1" applyFill="1" applyBorder="1" applyAlignment="1">
      <alignment horizontal="center" vertical="center" wrapText="1"/>
    </xf>
    <xf numFmtId="172" fontId="19" fillId="5" borderId="5" xfId="2" applyNumberFormat="1" applyFont="1" applyFill="1" applyBorder="1" applyAlignment="1">
      <alignment horizontal="center"/>
    </xf>
    <xf numFmtId="43" fontId="32" fillId="6" borderId="5" xfId="1" applyFont="1" applyFill="1" applyBorder="1"/>
    <xf numFmtId="174" fontId="32" fillId="0" borderId="13" xfId="9" applyNumberFormat="1" applyFont="1" applyFill="1" applyBorder="1"/>
    <xf numFmtId="174" fontId="35" fillId="0" borderId="5" xfId="9" applyNumberFormat="1" applyFont="1" applyFill="1" applyBorder="1" applyAlignment="1"/>
    <xf numFmtId="174" fontId="32" fillId="0" borderId="5" xfId="9" applyNumberFormat="1" applyFont="1" applyFill="1" applyBorder="1" applyAlignment="1">
      <alignment horizontal="center"/>
    </xf>
    <xf numFmtId="172" fontId="19" fillId="5" borderId="6" xfId="2" applyNumberFormat="1" applyFont="1" applyFill="1" applyBorder="1" applyAlignment="1">
      <alignment horizontal="center"/>
    </xf>
    <xf numFmtId="174" fontId="32" fillId="0" borderId="5" xfId="9" applyNumberFormat="1" applyFont="1" applyFill="1" applyBorder="1"/>
    <xf numFmtId="0" fontId="36" fillId="2" borderId="0" xfId="0" applyFont="1"/>
    <xf numFmtId="174" fontId="37" fillId="0" borderId="5" xfId="9" applyNumberFormat="1" applyFont="1" applyFill="1" applyBorder="1" applyAlignment="1"/>
    <xf numFmtId="0" fontId="33" fillId="2" borderId="0" xfId="0" applyFont="1" applyAlignment="1">
      <alignment horizontal="right"/>
    </xf>
    <xf numFmtId="0" fontId="36" fillId="2" borderId="15" xfId="0" applyFont="1" applyBorder="1"/>
    <xf numFmtId="0" fontId="34" fillId="5" borderId="0" xfId="0" applyFont="1" applyFill="1"/>
    <xf numFmtId="44" fontId="38" fillId="5" borderId="0" xfId="9" applyFont="1" applyFill="1"/>
    <xf numFmtId="0" fontId="32" fillId="5" borderId="0" xfId="0" applyFont="1" applyFill="1"/>
    <xf numFmtId="0" fontId="32" fillId="5" borderId="0" xfId="0" applyFont="1" applyFill="1" applyAlignment="1">
      <alignment horizontal="center"/>
    </xf>
    <xf numFmtId="0" fontId="34" fillId="5" borderId="0" xfId="0" applyFont="1" applyFill="1" applyAlignment="1">
      <alignment horizontal="center"/>
    </xf>
    <xf numFmtId="44" fontId="39" fillId="5" borderId="0" xfId="9" applyFont="1" applyFill="1"/>
    <xf numFmtId="0" fontId="40" fillId="5" borderId="5" xfId="0" applyFont="1" applyFill="1" applyBorder="1"/>
    <xf numFmtId="0" fontId="33" fillId="5" borderId="15" xfId="0" applyFont="1" applyFill="1" applyBorder="1"/>
    <xf numFmtId="44" fontId="41" fillId="5" borderId="0" xfId="9" applyFont="1" applyFill="1" applyBorder="1"/>
    <xf numFmtId="44" fontId="17" fillId="5" borderId="0" xfId="9" applyFont="1" applyFill="1" applyBorder="1"/>
    <xf numFmtId="0" fontId="42" fillId="2" borderId="2" xfId="0" applyFont="1" applyBorder="1"/>
    <xf numFmtId="0" fontId="42" fillId="2" borderId="0" xfId="0" applyFont="1"/>
    <xf numFmtId="0" fontId="42" fillId="2" borderId="3" xfId="0" applyFont="1" applyBorder="1"/>
    <xf numFmtId="0" fontId="42" fillId="2" borderId="4" xfId="0" applyFont="1" applyBorder="1"/>
    <xf numFmtId="0" fontId="43" fillId="0" borderId="18" xfId="0" applyFont="1" applyFill="1" applyBorder="1" applyAlignment="1">
      <alignment horizontal="centerContinuous" wrapText="1"/>
    </xf>
    <xf numFmtId="0" fontId="43" fillId="0" borderId="19" xfId="0" applyFont="1" applyFill="1" applyBorder="1" applyAlignment="1">
      <alignment horizontal="centerContinuous" wrapText="1"/>
    </xf>
    <xf numFmtId="0" fontId="43" fillId="2" borderId="19" xfId="0" applyFont="1" applyBorder="1" applyAlignment="1">
      <alignment horizontal="centerContinuous"/>
    </xf>
    <xf numFmtId="0" fontId="43" fillId="2" borderId="20" xfId="0" applyFont="1" applyBorder="1" applyAlignment="1">
      <alignment horizontal="centerContinuous"/>
    </xf>
    <xf numFmtId="0" fontId="43" fillId="5" borderId="0" xfId="0" applyFont="1" applyFill="1"/>
    <xf numFmtId="0" fontId="43" fillId="2" borderId="0" xfId="0" applyFont="1"/>
    <xf numFmtId="0" fontId="33" fillId="0" borderId="21" xfId="0" applyFont="1" applyFill="1" applyBorder="1" applyAlignment="1">
      <alignment horizontal="center" vertical="top"/>
    </xf>
    <xf numFmtId="0" fontId="33" fillId="0" borderId="13" xfId="0" applyFont="1" applyFill="1" applyBorder="1" applyAlignment="1">
      <alignment horizontal="center" vertical="top"/>
    </xf>
    <xf numFmtId="0" fontId="35" fillId="5" borderId="0" xfId="0" applyFont="1" applyFill="1"/>
    <xf numFmtId="44" fontId="34" fillId="5" borderId="0" xfId="9" applyFont="1" applyFill="1"/>
    <xf numFmtId="6" fontId="35" fillId="5" borderId="0" xfId="0" applyNumberFormat="1" applyFont="1" applyFill="1"/>
    <xf numFmtId="44" fontId="33" fillId="5" borderId="15" xfId="9" applyFont="1" applyFill="1" applyBorder="1"/>
    <xf numFmtId="0" fontId="33" fillId="2" borderId="15" xfId="0" applyFont="1" applyBorder="1"/>
    <xf numFmtId="0" fontId="31" fillId="5" borderId="0" xfId="0" applyFont="1" applyFill="1"/>
    <xf numFmtId="0" fontId="44" fillId="2" borderId="0" xfId="0" applyFont="1" applyAlignment="1">
      <alignment horizontal="centerContinuous"/>
    </xf>
    <xf numFmtId="0" fontId="19" fillId="2" borderId="7" xfId="0" applyFont="1" applyBorder="1" applyAlignment="1">
      <alignment horizontal="center"/>
    </xf>
    <xf numFmtId="0" fontId="19" fillId="2" borderId="7" xfId="0" applyFont="1" applyBorder="1"/>
    <xf numFmtId="0" fontId="19" fillId="2" borderId="5" xfId="0" applyFont="1" applyBorder="1" applyAlignment="1">
      <alignment horizontal="center"/>
    </xf>
    <xf numFmtId="0" fontId="19" fillId="2" borderId="6" xfId="0" applyFont="1" applyBorder="1" applyAlignment="1">
      <alignment horizontal="center"/>
    </xf>
    <xf numFmtId="0" fontId="19" fillId="2" borderId="0" xfId="0" applyFont="1"/>
    <xf numFmtId="0" fontId="19" fillId="5" borderId="0" xfId="0" applyFont="1" applyFill="1" applyAlignment="1">
      <alignment horizontal="center"/>
    </xf>
    <xf numFmtId="164" fontId="19" fillId="2" borderId="5" xfId="0" applyNumberFormat="1" applyFont="1" applyBorder="1"/>
    <xf numFmtId="0" fontId="42" fillId="2" borderId="9" xfId="0" applyFont="1" applyBorder="1"/>
    <xf numFmtId="0" fontId="42" fillId="2" borderId="10" xfId="0" applyFont="1" applyBorder="1"/>
    <xf numFmtId="0" fontId="45" fillId="2" borderId="0" xfId="0" applyFont="1"/>
    <xf numFmtId="0" fontId="42" fillId="2" borderId="12" xfId="0" applyFont="1" applyBorder="1"/>
    <xf numFmtId="171" fontId="46" fillId="2" borderId="22" xfId="0" applyNumberFormat="1" applyFont="1" applyBorder="1" applyProtection="1">
      <protection locked="0"/>
    </xf>
    <xf numFmtId="0" fontId="47" fillId="2" borderId="0" xfId="0" applyFont="1"/>
    <xf numFmtId="0" fontId="19" fillId="3" borderId="5" xfId="0" applyFont="1" applyFill="1" applyBorder="1" applyAlignment="1">
      <alignment vertical="center"/>
    </xf>
    <xf numFmtId="171" fontId="19" fillId="3" borderId="5" xfId="0" applyNumberFormat="1" applyFont="1" applyFill="1" applyBorder="1" applyAlignment="1">
      <alignment vertical="center"/>
    </xf>
    <xf numFmtId="0" fontId="31" fillId="2" borderId="0" xfId="0" applyFont="1" applyAlignment="1">
      <alignment vertical="center"/>
    </xf>
    <xf numFmtId="171" fontId="19" fillId="2" borderId="0" xfId="0" applyNumberFormat="1" applyFont="1" applyAlignment="1">
      <alignment vertical="center"/>
    </xf>
    <xf numFmtId="171" fontId="19" fillId="2" borderId="0" xfId="0" applyNumberFormat="1" applyFont="1"/>
    <xf numFmtId="171" fontId="19" fillId="3" borderId="5" xfId="0" applyNumberFormat="1" applyFont="1" applyFill="1" applyBorder="1" applyAlignment="1">
      <alignment horizontal="left" vertical="center"/>
    </xf>
    <xf numFmtId="0" fontId="31" fillId="6" borderId="17" xfId="0" applyFont="1" applyFill="1" applyBorder="1"/>
    <xf numFmtId="0" fontId="31" fillId="2" borderId="0" xfId="0" applyFont="1" applyAlignment="1">
      <alignment horizontal="center"/>
    </xf>
    <xf numFmtId="0" fontId="19" fillId="3" borderId="5" xfId="0" applyFont="1" applyFill="1" applyBorder="1" applyAlignment="1">
      <alignment horizontal="center" vertical="center"/>
    </xf>
    <xf numFmtId="44" fontId="48" fillId="5" borderId="15" xfId="9" applyFont="1" applyFill="1" applyBorder="1"/>
    <xf numFmtId="0" fontId="49" fillId="2" borderId="1" xfId="0" applyFont="1" applyBorder="1"/>
    <xf numFmtId="0" fontId="50" fillId="2" borderId="2" xfId="0" applyFont="1" applyBorder="1"/>
    <xf numFmtId="0" fontId="51" fillId="2" borderId="2" xfId="0" applyFont="1" applyBorder="1"/>
    <xf numFmtId="0" fontId="51" fillId="2" borderId="9" xfId="0" applyFont="1" applyBorder="1"/>
    <xf numFmtId="0" fontId="51" fillId="2" borderId="0" xfId="0" applyFont="1"/>
    <xf numFmtId="0" fontId="50" fillId="2" borderId="3" xfId="0" applyFont="1" applyBorder="1"/>
    <xf numFmtId="0" fontId="50" fillId="2" borderId="0" xfId="0" applyFont="1"/>
    <xf numFmtId="0" fontId="51" fillId="2" borderId="10" xfId="0" applyFont="1" applyBorder="1"/>
    <xf numFmtId="0" fontId="50" fillId="2" borderId="3" xfId="0" applyFont="1" applyBorder="1" applyAlignment="1">
      <alignment horizontal="left" indent="1"/>
    </xf>
    <xf numFmtId="0" fontId="50" fillId="2" borderId="3" xfId="0" applyFont="1" applyBorder="1" applyAlignment="1">
      <alignment horizontal="left" indent="2"/>
    </xf>
    <xf numFmtId="0" fontId="51" fillId="2" borderId="3" xfId="0" applyFont="1" applyBorder="1"/>
    <xf numFmtId="0" fontId="50" fillId="2" borderId="11" xfId="0" applyFont="1" applyBorder="1" applyAlignment="1">
      <alignment horizontal="left" indent="3"/>
    </xf>
    <xf numFmtId="0" fontId="50" fillId="2" borderId="4" xfId="0" applyFont="1" applyBorder="1"/>
    <xf numFmtId="0" fontId="51" fillId="2" borderId="4" xfId="0" applyFont="1" applyBorder="1"/>
    <xf numFmtId="0" fontId="51" fillId="2" borderId="12" xfId="0" applyFont="1" applyBorder="1"/>
    <xf numFmtId="44" fontId="48" fillId="5" borderId="14" xfId="9" applyFont="1" applyFill="1" applyBorder="1"/>
    <xf numFmtId="174" fontId="48" fillId="5" borderId="5" xfId="9" applyNumberFormat="1" applyFont="1" applyFill="1" applyBorder="1"/>
    <xf numFmtId="0" fontId="50" fillId="2" borderId="0" xfId="0" applyFont="1" applyAlignment="1">
      <alignment horizontal="centerContinuous"/>
    </xf>
    <xf numFmtId="0" fontId="50" fillId="2" borderId="0" xfId="0" applyFont="1" applyAlignment="1">
      <alignment horizontal="center"/>
    </xf>
    <xf numFmtId="171" fontId="50" fillId="2" borderId="23" xfId="0" applyNumberFormat="1" applyFont="1" applyBorder="1"/>
    <xf numFmtId="171" fontId="50" fillId="2" borderId="24" xfId="0" applyNumberFormat="1" applyFont="1" applyBorder="1"/>
    <xf numFmtId="164" fontId="50" fillId="3" borderId="5" xfId="0" applyNumberFormat="1" applyFont="1" applyFill="1" applyBorder="1" applyAlignment="1">
      <alignment vertical="center"/>
    </xf>
    <xf numFmtId="0" fontId="52" fillId="2" borderId="1" xfId="0" applyFont="1" applyBorder="1"/>
    <xf numFmtId="0" fontId="53" fillId="2" borderId="3" xfId="0" applyFont="1" applyBorder="1" applyAlignment="1">
      <alignment horizontal="left" indent="1"/>
    </xf>
    <xf numFmtId="0" fontId="53" fillId="2" borderId="3" xfId="0" applyFont="1" applyBorder="1" applyAlignment="1">
      <alignment horizontal="left" indent="2"/>
    </xf>
    <xf numFmtId="0" fontId="53" fillId="2" borderId="3" xfId="0" applyFont="1" applyBorder="1" applyAlignment="1">
      <alignment horizontal="left" indent="3"/>
    </xf>
    <xf numFmtId="0" fontId="53" fillId="2" borderId="11" xfId="0" applyFont="1" applyBorder="1" applyAlignment="1">
      <alignment horizontal="left" indent="3"/>
    </xf>
    <xf numFmtId="171" fontId="50" fillId="2" borderId="22" xfId="0" applyNumberFormat="1" applyFont="1" applyBorder="1"/>
    <xf numFmtId="0" fontId="50" fillId="3" borderId="5" xfId="0" applyFont="1" applyFill="1" applyBorder="1" applyAlignment="1">
      <alignment vertical="center"/>
    </xf>
    <xf numFmtId="0" fontId="50" fillId="0" borderId="3" xfId="0" applyFont="1" applyFill="1" applyBorder="1" applyAlignment="1">
      <alignment horizontal="centerContinuous"/>
    </xf>
    <xf numFmtId="0" fontId="54" fillId="2" borderId="0" xfId="0" applyFont="1" applyAlignment="1">
      <alignment horizontal="centerContinuous"/>
    </xf>
    <xf numFmtId="0" fontId="50" fillId="0" borderId="3" xfId="0" applyFont="1" applyFill="1" applyBorder="1" applyAlignment="1">
      <alignment horizontal="center"/>
    </xf>
    <xf numFmtId="0" fontId="55" fillId="2" borderId="10" xfId="0" applyFont="1" applyBorder="1" applyAlignment="1">
      <alignment horizontal="centerContinuous"/>
    </xf>
    <xf numFmtId="0" fontId="55" fillId="2" borderId="0" xfId="0" applyFont="1"/>
    <xf numFmtId="0" fontId="55" fillId="0" borderId="0" xfId="0" applyFont="1" applyFill="1"/>
    <xf numFmtId="44" fontId="54" fillId="5" borderId="5" xfId="3" applyFont="1" applyFill="1" applyBorder="1" applyAlignment="1">
      <alignment horizontal="right"/>
    </xf>
    <xf numFmtId="44" fontId="54" fillId="7" borderId="5" xfId="3" applyFont="1" applyFill="1" applyBorder="1" applyAlignment="1">
      <alignment horizontal="right"/>
    </xf>
    <xf numFmtId="0" fontId="56" fillId="2" borderId="3" xfId="0" applyFont="1" applyBorder="1" applyAlignment="1">
      <alignment vertical="center"/>
    </xf>
    <xf numFmtId="0" fontId="31" fillId="5" borderId="0" xfId="0" applyFont="1" applyFill="1" applyAlignment="1">
      <alignment wrapText="1"/>
    </xf>
    <xf numFmtId="0" fontId="19" fillId="5" borderId="0" xfId="0" applyFont="1" applyFill="1" applyAlignment="1">
      <alignment wrapText="1"/>
    </xf>
    <xf numFmtId="0" fontId="18" fillId="5" borderId="0" xfId="0" applyFont="1" applyFill="1" applyAlignment="1">
      <alignment wrapText="1"/>
    </xf>
    <xf numFmtId="9" fontId="32" fillId="5" borderId="0" xfId="0" applyNumberFormat="1" applyFont="1" applyFill="1"/>
    <xf numFmtId="0" fontId="30" fillId="5" borderId="0" xfId="0" applyFont="1" applyFill="1" applyAlignment="1">
      <alignment vertical="top"/>
    </xf>
    <xf numFmtId="0" fontId="57" fillId="2" borderId="5" xfId="0" applyFont="1" applyBorder="1" applyAlignment="1">
      <alignment horizontal="centerContinuous"/>
    </xf>
    <xf numFmtId="0" fontId="35" fillId="2" borderId="5" xfId="0" applyFont="1" applyBorder="1" applyAlignment="1">
      <alignment horizontal="center" vertical="center" wrapText="1"/>
    </xf>
    <xf numFmtId="43" fontId="35" fillId="2" borderId="25" xfId="0" applyNumberFormat="1" applyFont="1" applyBorder="1"/>
    <xf numFmtId="44" fontId="35" fillId="2" borderId="15" xfId="9" applyFont="1" applyFill="1" applyBorder="1"/>
    <xf numFmtId="174" fontId="35" fillId="5" borderId="5" xfId="9" applyNumberFormat="1" applyFont="1" applyFill="1" applyBorder="1"/>
    <xf numFmtId="44" fontId="35" fillId="5" borderId="15" xfId="9" applyFont="1" applyFill="1" applyBorder="1"/>
    <xf numFmtId="0" fontId="58" fillId="2" borderId="1" xfId="0" applyFont="1" applyBorder="1"/>
    <xf numFmtId="0" fontId="21" fillId="2" borderId="2" xfId="0" applyFont="1" applyBorder="1"/>
    <xf numFmtId="0" fontId="31" fillId="2" borderId="9" xfId="0" applyFont="1" applyBorder="1"/>
    <xf numFmtId="0" fontId="21" fillId="2" borderId="3" xfId="0" applyFont="1" applyBorder="1"/>
    <xf numFmtId="0" fontId="21" fillId="2" borderId="0" xfId="0" applyFont="1"/>
    <xf numFmtId="0" fontId="31" fillId="2" borderId="10" xfId="0" applyFont="1" applyBorder="1"/>
    <xf numFmtId="0" fontId="21" fillId="2" borderId="3" xfId="0" applyFont="1" applyBorder="1" applyAlignment="1">
      <alignment horizontal="left" indent="1"/>
    </xf>
    <xf numFmtId="0" fontId="21" fillId="2" borderId="3" xfId="0" applyFont="1" applyBorder="1" applyAlignment="1">
      <alignment horizontal="left" indent="2"/>
    </xf>
    <xf numFmtId="0" fontId="21" fillId="2" borderId="11" xfId="0" applyFont="1" applyBorder="1" applyAlignment="1">
      <alignment horizontal="left" indent="3"/>
    </xf>
    <xf numFmtId="0" fontId="21" fillId="2" borderId="4" xfId="0" applyFont="1" applyBorder="1"/>
    <xf numFmtId="0" fontId="31" fillId="2" borderId="12" xfId="0" applyFont="1" applyBorder="1"/>
    <xf numFmtId="44" fontId="33" fillId="5" borderId="0" xfId="9" applyFont="1" applyFill="1" applyBorder="1"/>
    <xf numFmtId="0" fontId="39" fillId="5" borderId="0" xfId="0" applyFont="1" applyFill="1"/>
    <xf numFmtId="0" fontId="35" fillId="5" borderId="13" xfId="0" applyFont="1" applyFill="1" applyBorder="1" applyAlignment="1">
      <alignment horizontal="centerContinuous" wrapText="1"/>
    </xf>
    <xf numFmtId="0" fontId="21" fillId="2" borderId="16" xfId="0" applyFont="1" applyBorder="1" applyAlignment="1">
      <alignment horizontal="centerContinuous" wrapText="1"/>
    </xf>
    <xf numFmtId="0" fontId="21" fillId="2" borderId="17" xfId="0" applyFont="1" applyBorder="1" applyAlignment="1">
      <alignment horizontal="centerContinuous" wrapText="1"/>
    </xf>
    <xf numFmtId="0" fontId="42" fillId="2" borderId="0" xfId="0" applyFont="1" applyAlignment="1">
      <alignment wrapText="1"/>
    </xf>
    <xf numFmtId="0" fontId="35" fillId="5" borderId="6" xfId="0" applyFont="1" applyFill="1" applyBorder="1" applyAlignment="1">
      <alignment horizontal="center"/>
    </xf>
    <xf numFmtId="0" fontId="35" fillId="5" borderId="8" xfId="0" applyFont="1" applyFill="1" applyBorder="1"/>
    <xf numFmtId="0" fontId="35" fillId="5" borderId="13" xfId="0" applyFont="1" applyFill="1" applyBorder="1"/>
    <xf numFmtId="6" fontId="35" fillId="5" borderId="5" xfId="0" applyNumberFormat="1" applyFont="1" applyFill="1" applyBorder="1"/>
    <xf numFmtId="6" fontId="35" fillId="5" borderId="17" xfId="0" applyNumberFormat="1" applyFont="1" applyFill="1" applyBorder="1" applyAlignment="1">
      <alignment horizontal="center"/>
    </xf>
    <xf numFmtId="0" fontId="35" fillId="5" borderId="15" xfId="0" applyFont="1" applyFill="1" applyBorder="1"/>
    <xf numFmtId="44" fontId="35" fillId="5" borderId="14" xfId="9" applyFont="1" applyFill="1" applyBorder="1"/>
    <xf numFmtId="0" fontId="26" fillId="2" borderId="0" xfId="0" applyFont="1" applyAlignment="1">
      <alignment vertical="center"/>
    </xf>
    <xf numFmtId="0" fontId="26" fillId="2" borderId="0" xfId="0" applyFont="1" applyAlignment="1">
      <alignment horizontal="centerContinuous" vertical="center"/>
    </xf>
    <xf numFmtId="0" fontId="26" fillId="2" borderId="0" xfId="0" applyFont="1" applyAlignment="1">
      <alignment horizontal="center" vertical="center"/>
    </xf>
    <xf numFmtId="167" fontId="60" fillId="2" borderId="0" xfId="0" applyNumberFormat="1" applyFont="1" applyAlignment="1">
      <alignment vertical="center"/>
    </xf>
    <xf numFmtId="168" fontId="60" fillId="2" borderId="0" xfId="0" applyNumberFormat="1" applyFont="1" applyAlignment="1">
      <alignment vertical="center"/>
    </xf>
    <xf numFmtId="168" fontId="61" fillId="2" borderId="0" xfId="0" applyNumberFormat="1" applyFont="1" applyAlignment="1">
      <alignment vertical="center"/>
    </xf>
    <xf numFmtId="165" fontId="60" fillId="0" borderId="0" xfId="0" applyNumberFormat="1" applyFont="1" applyFill="1" applyAlignment="1">
      <alignment vertical="center"/>
    </xf>
    <xf numFmtId="10" fontId="26" fillId="2" borderId="0" xfId="0" applyNumberFormat="1" applyFont="1" applyAlignment="1">
      <alignment vertical="center"/>
    </xf>
    <xf numFmtId="168" fontId="26" fillId="2" borderId="0" xfId="0" applyNumberFormat="1" applyFont="1" applyAlignment="1">
      <alignment vertical="center"/>
    </xf>
    <xf numFmtId="10" fontId="60" fillId="2" borderId="0" xfId="8" applyNumberFormat="1" applyFont="1" applyFill="1" applyAlignment="1">
      <alignment vertical="center"/>
    </xf>
    <xf numFmtId="4" fontId="60" fillId="5" borderId="0" xfId="0" applyNumberFormat="1" applyFont="1" applyFill="1" applyAlignment="1">
      <alignment vertical="center"/>
    </xf>
    <xf numFmtId="10" fontId="60" fillId="0" borderId="0" xfId="8" applyNumberFormat="1" applyFont="1" applyFill="1" applyAlignment="1">
      <alignment vertical="center"/>
    </xf>
    <xf numFmtId="173" fontId="45" fillId="5" borderId="0" xfId="0" applyNumberFormat="1" applyFont="1" applyFill="1" applyAlignment="1">
      <alignment vertical="center"/>
    </xf>
    <xf numFmtId="0" fontId="26" fillId="2" borderId="0" xfId="0" applyFont="1"/>
    <xf numFmtId="169" fontId="61" fillId="2" borderId="0" xfId="0" applyNumberFormat="1" applyFont="1"/>
    <xf numFmtId="173" fontId="26" fillId="2" borderId="0" xfId="0" applyNumberFormat="1" applyFont="1"/>
    <xf numFmtId="0" fontId="26" fillId="2" borderId="13" xfId="0" applyFont="1" applyBorder="1" applyAlignment="1">
      <alignment horizontal="centerContinuous" vertical="center"/>
    </xf>
    <xf numFmtId="0" fontId="26" fillId="2" borderId="16" xfId="0" applyFont="1" applyBorder="1" applyAlignment="1">
      <alignment horizontal="centerContinuous" vertical="center"/>
    </xf>
    <xf numFmtId="0" fontId="26" fillId="2" borderId="17" xfId="0" applyFont="1" applyBorder="1" applyAlignment="1">
      <alignment horizontal="centerContinuous" vertical="center"/>
    </xf>
    <xf numFmtId="0" fontId="26" fillId="2" borderId="0" xfId="0" quotePrefix="1" applyFont="1" applyAlignment="1">
      <alignment horizontal="center" vertical="center"/>
    </xf>
    <xf numFmtId="0" fontId="26" fillId="2" borderId="0" xfId="0" quotePrefix="1" applyFont="1" applyAlignment="1">
      <alignment horizontal="centerContinuous" vertical="center"/>
    </xf>
    <xf numFmtId="170" fontId="61" fillId="2" borderId="0" xfId="0" applyNumberFormat="1" applyFont="1"/>
    <xf numFmtId="170" fontId="26" fillId="2" borderId="0" xfId="0" applyNumberFormat="1" applyFont="1"/>
    <xf numFmtId="165" fontId="26" fillId="2" borderId="0" xfId="0" applyNumberFormat="1" applyFont="1"/>
    <xf numFmtId="0" fontId="26" fillId="4" borderId="0" xfId="0" applyFont="1" applyFill="1"/>
    <xf numFmtId="165" fontId="60" fillId="2" borderId="0" xfId="0" applyNumberFormat="1" applyFont="1"/>
    <xf numFmtId="4" fontId="26" fillId="2" borderId="0" xfId="0" applyNumberFormat="1" applyFont="1"/>
    <xf numFmtId="0" fontId="60" fillId="2" borderId="0" xfId="0" applyFont="1"/>
    <xf numFmtId="0" fontId="26" fillId="2" borderId="0" xfId="0" applyFont="1" applyAlignment="1">
      <alignment horizontal="center" vertical="top"/>
    </xf>
    <xf numFmtId="2" fontId="26" fillId="2" borderId="0" xfId="0" applyNumberFormat="1" applyFont="1"/>
    <xf numFmtId="4" fontId="60" fillId="7" borderId="0" xfId="0" applyNumberFormat="1" applyFont="1" applyFill="1" applyAlignment="1">
      <alignment vertical="center"/>
    </xf>
    <xf numFmtId="0" fontId="26" fillId="2" borderId="0" xfId="0" applyFont="1" applyAlignment="1">
      <alignment horizontal="center"/>
    </xf>
    <xf numFmtId="0" fontId="60" fillId="2" borderId="0" xfId="0" applyFont="1" applyAlignment="1">
      <alignment vertical="center"/>
    </xf>
    <xf numFmtId="165" fontId="26" fillId="0" borderId="0" xfId="0" applyNumberFormat="1" applyFont="1" applyFill="1"/>
    <xf numFmtId="165" fontId="60" fillId="0" borderId="0" xfId="0" applyNumberFormat="1" applyFont="1" applyFill="1"/>
    <xf numFmtId="0" fontId="26" fillId="2" borderId="7" xfId="0" applyFont="1" applyBorder="1" applyAlignment="1">
      <alignment horizontal="center" vertical="center"/>
    </xf>
    <xf numFmtId="0" fontId="26" fillId="2" borderId="8" xfId="0" applyFont="1" applyBorder="1" applyAlignment="1">
      <alignment horizontal="centerContinuous" vertical="center"/>
    </xf>
    <xf numFmtId="0" fontId="26" fillId="2" borderId="0" xfId="0" applyFont="1" applyAlignment="1">
      <alignment horizontal="centerContinuous"/>
    </xf>
    <xf numFmtId="0" fontId="26" fillId="0" borderId="0" xfId="0" applyFont="1" applyFill="1"/>
    <xf numFmtId="0" fontId="60" fillId="2" borderId="0" xfId="0" applyFont="1" applyAlignment="1">
      <alignment horizontal="center" vertical="center"/>
    </xf>
    <xf numFmtId="0" fontId="60" fillId="2" borderId="8" xfId="0" applyFont="1" applyBorder="1" applyAlignment="1">
      <alignment horizontal="center" vertical="center"/>
    </xf>
    <xf numFmtId="0" fontId="26" fillId="2" borderId="8" xfId="0" applyFont="1" applyBorder="1" applyAlignment="1">
      <alignment horizontal="center"/>
    </xf>
    <xf numFmtId="4" fontId="60" fillId="2" borderId="0" xfId="0" applyNumberFormat="1" applyFont="1"/>
    <xf numFmtId="4" fontId="63" fillId="4" borderId="0" xfId="0" applyNumberFormat="1" applyFont="1" applyFill="1" applyAlignment="1">
      <alignment vertical="center"/>
    </xf>
    <xf numFmtId="4" fontId="63" fillId="4" borderId="8" xfId="0" applyNumberFormat="1" applyFont="1" applyFill="1" applyBorder="1" applyAlignment="1">
      <alignment vertical="center"/>
    </xf>
    <xf numFmtId="4" fontId="26" fillId="4" borderId="0" xfId="0" applyNumberFormat="1" applyFont="1" applyFill="1"/>
    <xf numFmtId="4" fontId="26" fillId="2" borderId="8" xfId="0" applyNumberFormat="1" applyFont="1" applyBorder="1"/>
    <xf numFmtId="0" fontId="26" fillId="2" borderId="8" xfId="0" applyFont="1" applyBorder="1" applyAlignment="1">
      <alignment vertical="center"/>
    </xf>
    <xf numFmtId="0" fontId="26" fillId="2" borderId="8" xfId="0" applyFont="1" applyBorder="1" applyAlignment="1">
      <alignment horizontal="center" vertical="top"/>
    </xf>
    <xf numFmtId="0" fontId="26" fillId="2" borderId="8" xfId="0" applyFont="1" applyBorder="1" applyAlignment="1">
      <alignment horizontal="center" vertical="center"/>
    </xf>
    <xf numFmtId="0" fontId="26" fillId="2" borderId="0" xfId="0" applyFont="1" applyAlignment="1">
      <alignment horizontal="right"/>
    </xf>
    <xf numFmtId="4" fontId="60" fillId="0" borderId="0" xfId="0" applyNumberFormat="1" applyFont="1" applyFill="1" applyAlignment="1">
      <alignment vertical="center"/>
    </xf>
    <xf numFmtId="0" fontId="26" fillId="2" borderId="0" xfId="0" applyFont="1" applyAlignment="1">
      <alignment horizontal="right" vertical="center"/>
    </xf>
    <xf numFmtId="4" fontId="26" fillId="2" borderId="0" xfId="0" applyNumberFormat="1" applyFont="1" applyAlignment="1">
      <alignment vertical="center"/>
    </xf>
    <xf numFmtId="4" fontId="26" fillId="0" borderId="0" xfId="0" applyNumberFormat="1" applyFont="1" applyFill="1" applyAlignment="1">
      <alignment vertical="center"/>
    </xf>
    <xf numFmtId="4" fontId="26" fillId="2" borderId="6" xfId="0" applyNumberFormat="1" applyFont="1" applyBorder="1" applyAlignment="1">
      <alignment vertical="center"/>
    </xf>
    <xf numFmtId="4" fontId="26" fillId="2" borderId="6" xfId="0" applyNumberFormat="1" applyFont="1" applyBorder="1"/>
    <xf numFmtId="4" fontId="59" fillId="5" borderId="0" xfId="0" applyNumberFormat="1" applyFont="1" applyFill="1" applyAlignment="1">
      <alignment vertical="center"/>
    </xf>
    <xf numFmtId="0" fontId="20" fillId="2" borderId="2" xfId="0" applyFont="1" applyBorder="1" applyAlignment="1">
      <alignment horizontal="left"/>
    </xf>
    <xf numFmtId="0" fontId="50" fillId="0" borderId="1" xfId="0" applyFont="1" applyFill="1" applyBorder="1" applyAlignment="1">
      <alignment horizontal="left" vertical="top"/>
    </xf>
    <xf numFmtId="44" fontId="54" fillId="0" borderId="5" xfId="3" applyFont="1" applyFill="1" applyBorder="1" applyAlignment="1">
      <alignment horizontal="right"/>
    </xf>
    <xf numFmtId="43" fontId="24" fillId="5" borderId="13" xfId="3" applyNumberFormat="1" applyFont="1" applyFill="1" applyBorder="1" applyAlignment="1">
      <alignment horizontal="right" indent="2"/>
    </xf>
    <xf numFmtId="0" fontId="23" fillId="2" borderId="17" xfId="0" applyFont="1" applyBorder="1" applyAlignment="1">
      <alignment horizontal="right" indent="2"/>
    </xf>
    <xf numFmtId="44" fontId="15" fillId="6" borderId="13" xfId="3" applyFont="1" applyFill="1" applyBorder="1" applyAlignment="1">
      <alignment horizontal="right"/>
    </xf>
    <xf numFmtId="0" fontId="16" fillId="6" borderId="17" xfId="0" applyFont="1" applyFill="1" applyBorder="1" applyAlignment="1">
      <alignment horizontal="right"/>
    </xf>
    <xf numFmtId="167" fontId="15" fillId="3" borderId="13" xfId="0" applyNumberFormat="1" applyFont="1" applyFill="1" applyBorder="1" applyAlignment="1" applyProtection="1">
      <alignment horizontal="center"/>
      <protection locked="0"/>
    </xf>
    <xf numFmtId="167" fontId="15" fillId="3" borderId="17" xfId="0" applyNumberFormat="1" applyFont="1" applyFill="1" applyBorder="1" applyAlignment="1" applyProtection="1">
      <alignment horizontal="center"/>
      <protection locked="0"/>
    </xf>
    <xf numFmtId="49" fontId="15" fillId="3" borderId="13" xfId="0" applyNumberFormat="1" applyFont="1" applyFill="1" applyBorder="1" applyAlignment="1" applyProtection="1">
      <alignment horizontal="center"/>
      <protection locked="0"/>
    </xf>
    <xf numFmtId="49" fontId="15" fillId="3" borderId="17" xfId="0" applyNumberFormat="1" applyFont="1" applyFill="1" applyBorder="1" applyAlignment="1" applyProtection="1">
      <alignment horizontal="center"/>
      <protection locked="0"/>
    </xf>
    <xf numFmtId="39" fontId="15" fillId="3" borderId="13" xfId="0" applyNumberFormat="1" applyFont="1" applyFill="1" applyBorder="1" applyAlignment="1" applyProtection="1">
      <alignment horizontal="center"/>
      <protection locked="0"/>
    </xf>
    <xf numFmtId="39" fontId="15" fillId="3" borderId="17" xfId="0" applyNumberFormat="1" applyFont="1" applyFill="1" applyBorder="1" applyAlignment="1" applyProtection="1">
      <alignment horizontal="center"/>
      <protection locked="0"/>
    </xf>
    <xf numFmtId="175" fontId="24" fillId="5" borderId="13" xfId="3" applyNumberFormat="1" applyFont="1" applyFill="1" applyBorder="1" applyAlignment="1">
      <alignment horizontal="right" indent="2"/>
    </xf>
  </cellXfs>
  <cellStyles count="10">
    <cellStyle name="Comma" xfId="1" builtinId="3"/>
    <cellStyle name="Comma 2" xfId="2" xr:uid="{00000000-0005-0000-0000-000001000000}"/>
    <cellStyle name="Comma 4" xfId="7" xr:uid="{00000000-0005-0000-0000-000002000000}"/>
    <cellStyle name="Currency" xfId="3" builtinId="4"/>
    <cellStyle name="Currency 3" xfId="9" xr:uid="{92518688-879F-4F9E-BB68-8F09B57C17C3}"/>
    <cellStyle name="Normal" xfId="0" builtinId="0"/>
    <cellStyle name="Normal 2" xfId="4" xr:uid="{00000000-0005-0000-0000-000005000000}"/>
    <cellStyle name="Normal 3" xfId="5" xr:uid="{00000000-0005-0000-0000-000006000000}"/>
    <cellStyle name="Normal 5" xfId="6" xr:uid="{00000000-0005-0000-0000-000007000000}"/>
    <cellStyle name="Percent" xfId="8" builtinId="5"/>
  </cellStyles>
  <dxfs count="0"/>
  <tableStyles count="0" defaultTableStyle="TableStyleMedium9" defaultPivotStyle="PivotStyleLight16"/>
  <colors>
    <mruColors>
      <color rgb="FFE20000"/>
      <color rgb="FF0000FF"/>
      <color rgb="FF66FFFF"/>
      <color rgb="FFC0C0C0"/>
      <color rgb="FFF2DCDB"/>
      <color rgb="FFFDE9D9"/>
      <color rgb="FFCCFFFF"/>
      <color rgb="FFCCFFCC"/>
      <color rgb="FFFF99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81643</xdr:colOff>
      <xdr:row>20</xdr:row>
      <xdr:rowOff>27214</xdr:rowOff>
    </xdr:from>
    <xdr:to>
      <xdr:col>11</xdr:col>
      <xdr:colOff>62592</xdr:colOff>
      <xdr:row>29</xdr:row>
      <xdr:rowOff>81642</xdr:rowOff>
    </xdr:to>
    <xdr:sp macro="" textlink="">
      <xdr:nvSpPr>
        <xdr:cNvPr id="8" name="Rectangle 7" title="Blue Highlighting Square">
          <a:extLst>
            <a:ext uri="{FF2B5EF4-FFF2-40B4-BE49-F238E27FC236}">
              <a16:creationId xmlns:a16="http://schemas.microsoft.com/office/drawing/2014/main" id="{53B67E7E-584B-4EBF-A3E4-382DD8969E52}"/>
            </a:ext>
          </a:extLst>
        </xdr:cNvPr>
        <xdr:cNvSpPr/>
      </xdr:nvSpPr>
      <xdr:spPr bwMode="auto">
        <a:xfrm>
          <a:off x="3156857" y="3646714"/>
          <a:ext cx="3614056" cy="1619249"/>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98879</xdr:colOff>
      <xdr:row>38</xdr:row>
      <xdr:rowOff>6804</xdr:rowOff>
    </xdr:from>
    <xdr:to>
      <xdr:col>23</xdr:col>
      <xdr:colOff>110581</xdr:colOff>
      <xdr:row>56</xdr:row>
      <xdr:rowOff>47080</xdr:rowOff>
    </xdr:to>
    <xdr:sp macro="" textlink="">
      <xdr:nvSpPr>
        <xdr:cNvPr id="9" name="Rectangle 8" title="Blue Highlighting Square">
          <a:extLst>
            <a:ext uri="{FF2B5EF4-FFF2-40B4-BE49-F238E27FC236}">
              <a16:creationId xmlns:a16="http://schemas.microsoft.com/office/drawing/2014/main" id="{8BD20E06-1E09-447D-8B6E-1EE83B38A8E9}"/>
            </a:ext>
          </a:extLst>
        </xdr:cNvPr>
        <xdr:cNvSpPr/>
      </xdr:nvSpPr>
      <xdr:spPr bwMode="auto">
        <a:xfrm>
          <a:off x="13656129" y="7722054"/>
          <a:ext cx="7060202" cy="4009026"/>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ET26"/>
  <sheetViews>
    <sheetView showGridLines="0" tabSelected="1" zoomScale="75" zoomScaleNormal="75" workbookViewId="0">
      <selection activeCell="C15" sqref="C15:D15"/>
    </sheetView>
  </sheetViews>
  <sheetFormatPr defaultColWidth="8.88671875" defaultRowHeight="12.75" x14ac:dyDescent="0.2"/>
  <cols>
    <col min="1" max="1" width="6.77734375" style="4" customWidth="1"/>
    <col min="2" max="2" width="40.77734375" style="1" customWidth="1"/>
    <col min="3" max="4" width="21.33203125" style="2" customWidth="1"/>
    <col min="5" max="5" width="83.88671875" style="1" customWidth="1"/>
    <col min="6" max="16384" width="8.88671875" style="4"/>
  </cols>
  <sheetData>
    <row r="1" spans="2:150" ht="16.5" customHeight="1" thickBot="1" x14ac:dyDescent="0.25"/>
    <row r="2" spans="2:150" s="11" customFormat="1" ht="18" customHeight="1" x14ac:dyDescent="0.25">
      <c r="B2" s="262"/>
      <c r="C2" s="261"/>
      <c r="D2" s="14" t="s">
        <v>60</v>
      </c>
      <c r="E2" s="16"/>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row>
    <row r="3" spans="2:150" s="163" customFormat="1" ht="18" customHeight="1" x14ac:dyDescent="0.25">
      <c r="B3" s="159"/>
      <c r="C3" s="160"/>
      <c r="D3" s="161" t="s">
        <v>153</v>
      </c>
      <c r="E3" s="162"/>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row>
    <row r="4" spans="2:150" s="11" customFormat="1" ht="18" customHeight="1" x14ac:dyDescent="0.25">
      <c r="B4" s="13"/>
      <c r="C4" s="17"/>
      <c r="D4" s="15" t="s">
        <v>228</v>
      </c>
      <c r="E4" s="18"/>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row>
    <row r="5" spans="2:150" s="11" customFormat="1" ht="18" customHeight="1" x14ac:dyDescent="0.25">
      <c r="B5" s="13"/>
      <c r="C5" s="17"/>
      <c r="D5" s="26" t="s">
        <v>220</v>
      </c>
      <c r="E5" s="18"/>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row>
    <row r="6" spans="2:150" ht="18" customHeight="1" x14ac:dyDescent="0.2">
      <c r="B6" s="5"/>
      <c r="C6" s="6"/>
      <c r="D6" s="6"/>
      <c r="E6" s="19"/>
    </row>
    <row r="7" spans="2:150" s="25" customFormat="1" ht="24.95" customHeight="1" x14ac:dyDescent="0.2">
      <c r="B7" s="21"/>
      <c r="C7" s="22" t="s">
        <v>145</v>
      </c>
      <c r="D7" s="22" t="s">
        <v>146</v>
      </c>
      <c r="E7" s="23"/>
    </row>
    <row r="8" spans="2:150" ht="24.95" customHeight="1" x14ac:dyDescent="0.25">
      <c r="B8" s="30" t="s">
        <v>66</v>
      </c>
      <c r="C8" s="268"/>
      <c r="D8" s="269"/>
      <c r="E8" s="33" t="s">
        <v>67</v>
      </c>
    </row>
    <row r="9" spans="2:150" ht="24.95" customHeight="1" x14ac:dyDescent="0.25">
      <c r="B9" s="30" t="s">
        <v>68</v>
      </c>
      <c r="C9" s="270"/>
      <c r="D9" s="271"/>
      <c r="E9" s="33" t="s">
        <v>67</v>
      </c>
    </row>
    <row r="10" spans="2:150" ht="24.95" customHeight="1" x14ac:dyDescent="0.25">
      <c r="B10" s="30" t="s">
        <v>69</v>
      </c>
      <c r="C10" s="272"/>
      <c r="D10" s="273"/>
      <c r="E10" s="33" t="s">
        <v>65</v>
      </c>
    </row>
    <row r="11" spans="2:150" ht="24.95" customHeight="1" x14ac:dyDescent="0.25">
      <c r="B11" s="30" t="s">
        <v>70</v>
      </c>
      <c r="C11" s="274">
        <f>'Enter Admin'!R42</f>
        <v>0</v>
      </c>
      <c r="D11" s="265"/>
      <c r="E11" s="34" t="s">
        <v>221</v>
      </c>
    </row>
    <row r="12" spans="2:150" ht="24.95" customHeight="1" x14ac:dyDescent="0.25">
      <c r="B12" s="30" t="s">
        <v>80</v>
      </c>
      <c r="C12" s="263"/>
      <c r="D12" s="166">
        <f>'Enter Instructional FTE'!E50</f>
        <v>0</v>
      </c>
      <c r="E12" s="34" t="s">
        <v>222</v>
      </c>
    </row>
    <row r="13" spans="2:150" ht="24.95" customHeight="1" x14ac:dyDescent="0.25">
      <c r="B13" s="30" t="s">
        <v>156</v>
      </c>
      <c r="C13" s="165"/>
      <c r="D13" s="166">
        <f>'Enter Pupil Service Staff FTE'!E33</f>
        <v>0</v>
      </c>
      <c r="E13" s="34" t="s">
        <v>223</v>
      </c>
    </row>
    <row r="14" spans="2:150" ht="24.95" customHeight="1" x14ac:dyDescent="0.25">
      <c r="B14" s="30" t="s">
        <v>19</v>
      </c>
      <c r="C14" s="264">
        <f>'Enter Admin'!R21</f>
        <v>0</v>
      </c>
      <c r="D14" s="265"/>
      <c r="E14" s="34" t="s">
        <v>224</v>
      </c>
    </row>
    <row r="15" spans="2:150" ht="24.95" customHeight="1" x14ac:dyDescent="0.25">
      <c r="B15" s="30" t="s">
        <v>20</v>
      </c>
      <c r="C15" s="264">
        <f>'Enter Instructional FTE'!B24</f>
        <v>0</v>
      </c>
      <c r="D15" s="265"/>
      <c r="E15" s="34" t="s">
        <v>222</v>
      </c>
    </row>
    <row r="16" spans="2:150" ht="24.95" customHeight="1" x14ac:dyDescent="0.25">
      <c r="B16" s="30" t="s">
        <v>155</v>
      </c>
      <c r="C16" s="264">
        <f>'Enter Pupil Service Staff FTE'!B24</f>
        <v>0</v>
      </c>
      <c r="D16" s="265"/>
      <c r="E16" s="34" t="s">
        <v>225</v>
      </c>
    </row>
    <row r="17" spans="2:5" ht="24.95" customHeight="1" x14ac:dyDescent="0.25">
      <c r="B17" s="31" t="s">
        <v>211</v>
      </c>
      <c r="C17" s="266">
        <v>0</v>
      </c>
      <c r="D17" s="267"/>
      <c r="E17" s="33" t="s">
        <v>67</v>
      </c>
    </row>
    <row r="18" spans="2:5" ht="24.95" customHeight="1" x14ac:dyDescent="0.25">
      <c r="B18" s="31" t="s">
        <v>22</v>
      </c>
      <c r="C18" s="266">
        <v>0</v>
      </c>
      <c r="D18" s="267"/>
      <c r="E18" s="33" t="s">
        <v>67</v>
      </c>
    </row>
    <row r="19" spans="2:5" ht="24.95" customHeight="1" x14ac:dyDescent="0.25">
      <c r="B19" s="31" t="s">
        <v>23</v>
      </c>
      <c r="C19" s="266">
        <v>0</v>
      </c>
      <c r="D19" s="267"/>
      <c r="E19" s="33" t="s">
        <v>67</v>
      </c>
    </row>
    <row r="20" spans="2:5" ht="24.95" customHeight="1" x14ac:dyDescent="0.25">
      <c r="B20" s="31" t="s">
        <v>154</v>
      </c>
      <c r="C20" s="266">
        <v>0</v>
      </c>
      <c r="D20" s="267"/>
      <c r="E20" s="33" t="s">
        <v>67</v>
      </c>
    </row>
    <row r="21" spans="2:5" ht="24.95" customHeight="1" x14ac:dyDescent="0.25">
      <c r="B21" s="31" t="s">
        <v>160</v>
      </c>
      <c r="C21" s="266">
        <v>0</v>
      </c>
      <c r="D21" s="267"/>
      <c r="E21" s="33" t="s">
        <v>67</v>
      </c>
    </row>
    <row r="22" spans="2:5" ht="24.95" customHeight="1" x14ac:dyDescent="0.25">
      <c r="B22" s="31" t="s">
        <v>210</v>
      </c>
      <c r="C22" s="266">
        <v>0</v>
      </c>
      <c r="D22" s="267"/>
      <c r="E22" s="33" t="s">
        <v>67</v>
      </c>
    </row>
    <row r="23" spans="2:5" ht="24.95" customHeight="1" x14ac:dyDescent="0.2">
      <c r="B23" s="30" t="s">
        <v>58</v>
      </c>
      <c r="C23" s="3"/>
      <c r="D23" s="3"/>
      <c r="E23" s="20"/>
    </row>
    <row r="24" spans="2:5" ht="24.95" customHeight="1" x14ac:dyDescent="0.2">
      <c r="B24" s="32" t="s">
        <v>61</v>
      </c>
      <c r="E24" s="20"/>
    </row>
    <row r="25" spans="2:5" ht="24.95" customHeight="1" x14ac:dyDescent="0.2">
      <c r="B25" s="167" t="s">
        <v>64</v>
      </c>
      <c r="E25" s="20"/>
    </row>
    <row r="26" spans="2:5" s="24" customFormat="1" ht="24.95" customHeight="1" thickBot="1" x14ac:dyDescent="0.25">
      <c r="B26" s="27" t="s">
        <v>226</v>
      </c>
      <c r="C26" s="28"/>
      <c r="D26" s="28"/>
      <c r="E26" s="29"/>
    </row>
  </sheetData>
  <mergeCells count="13">
    <mergeCell ref="C16:D16"/>
    <mergeCell ref="C17:D17"/>
    <mergeCell ref="C18:D18"/>
    <mergeCell ref="C22:D22"/>
    <mergeCell ref="C8:D8"/>
    <mergeCell ref="C9:D9"/>
    <mergeCell ref="C10:D10"/>
    <mergeCell ref="C11:D11"/>
    <mergeCell ref="C14:D14"/>
    <mergeCell ref="C15:D15"/>
    <mergeCell ref="C19:D19"/>
    <mergeCell ref="C20:D20"/>
    <mergeCell ref="C21:D21"/>
  </mergeCells>
  <phoneticPr fontId="0" type="noConversion"/>
  <printOptions horizontalCentered="1" verticalCentered="1"/>
  <pageMargins left="0.47" right="0.2" top="0.52" bottom="0.25" header="0.5" footer="0.22"/>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66"/>
  <sheetViews>
    <sheetView zoomScale="60" zoomScaleNormal="60" workbookViewId="0">
      <selection activeCell="W27" sqref="W27"/>
    </sheetView>
  </sheetViews>
  <sheetFormatPr defaultColWidth="8.77734375" defaultRowHeight="20.25" x14ac:dyDescent="0.3"/>
  <cols>
    <col min="1" max="1" width="11.77734375" style="216" customWidth="1"/>
    <col min="2" max="2" width="4.21875" style="216" customWidth="1"/>
    <col min="3" max="3" width="18.77734375" style="216" customWidth="1"/>
    <col min="4" max="4" width="1.77734375" style="216" customWidth="1"/>
    <col min="5" max="5" width="18.77734375" style="216" customWidth="1"/>
    <col min="6" max="6" width="1.77734375" style="216" customWidth="1"/>
    <col min="7" max="7" width="18.77734375" style="216" customWidth="1"/>
    <col min="8" max="8" width="1.77734375" style="216" customWidth="1"/>
    <col min="9" max="9" width="18.77734375" style="216" customWidth="1"/>
    <col min="10" max="10" width="1.77734375" style="216" customWidth="1"/>
    <col min="11" max="11" width="18.77734375" style="216" customWidth="1"/>
    <col min="12" max="12" width="1.77734375" style="216" customWidth="1"/>
    <col min="13" max="13" width="18.77734375" style="216" customWidth="1"/>
    <col min="14" max="14" width="1.77734375" style="216" customWidth="1"/>
    <col min="15" max="15" width="18.77734375" style="216" customWidth="1"/>
    <col min="16" max="16" width="1.77734375" style="216" customWidth="1"/>
    <col min="17" max="17" width="18.77734375" style="216" customWidth="1"/>
    <col min="18" max="18" width="1.77734375" style="216" customWidth="1"/>
    <col min="19" max="19" width="18.77734375" style="216" customWidth="1"/>
    <col min="20" max="20" width="1.77734375" style="216" customWidth="1"/>
    <col min="21" max="21" width="18.77734375" style="216" customWidth="1"/>
    <col min="22" max="22" width="1.77734375" style="216" customWidth="1"/>
    <col min="23" max="23" width="18.77734375" style="216" customWidth="1"/>
    <col min="24" max="24" width="1.77734375" style="216" customWidth="1"/>
    <col min="25" max="25" width="18.77734375" style="216" customWidth="1"/>
    <col min="26" max="26" width="1.77734375" style="216" customWidth="1"/>
    <col min="27" max="27" width="18.77734375" style="216" customWidth="1"/>
    <col min="28" max="16384" width="8.77734375" style="216"/>
  </cols>
  <sheetData>
    <row r="1" spans="1:26" s="203" customFormat="1" ht="15.6" customHeight="1" x14ac:dyDescent="0.2">
      <c r="B1" s="204"/>
      <c r="C1" s="204"/>
      <c r="D1" s="204"/>
      <c r="E1" s="204"/>
      <c r="F1" s="204"/>
      <c r="G1" s="204"/>
      <c r="H1" s="204"/>
      <c r="I1" s="204"/>
      <c r="J1" s="204"/>
      <c r="K1" s="204"/>
      <c r="L1" s="204"/>
      <c r="M1" s="205" t="s">
        <v>150</v>
      </c>
      <c r="N1" s="204"/>
      <c r="O1" s="204"/>
      <c r="P1" s="204"/>
      <c r="Q1" s="204"/>
      <c r="R1" s="204"/>
      <c r="S1" s="204"/>
      <c r="T1" s="204"/>
      <c r="U1" s="204"/>
      <c r="V1" s="204"/>
      <c r="W1" s="204"/>
      <c r="X1" s="204"/>
      <c r="Y1" s="204"/>
      <c r="Z1" s="204"/>
    </row>
    <row r="2" spans="1:26" s="203" customFormat="1" ht="15.6" customHeight="1" x14ac:dyDescent="0.2">
      <c r="B2" s="204"/>
      <c r="C2" s="204"/>
      <c r="D2" s="204"/>
      <c r="E2" s="204"/>
      <c r="F2" s="204"/>
      <c r="G2" s="204"/>
      <c r="H2" s="204"/>
      <c r="I2" s="204"/>
      <c r="J2" s="204"/>
      <c r="K2" s="204"/>
      <c r="L2" s="204"/>
      <c r="M2" s="205" t="s">
        <v>18</v>
      </c>
      <c r="N2" s="204"/>
      <c r="O2" s="204"/>
      <c r="P2" s="204"/>
      <c r="Q2" s="204"/>
      <c r="R2" s="204"/>
      <c r="S2" s="204"/>
      <c r="T2" s="204"/>
      <c r="U2" s="204"/>
      <c r="V2" s="204"/>
      <c r="W2" s="204"/>
      <c r="X2" s="204"/>
      <c r="Y2" s="204"/>
      <c r="Z2" s="204"/>
    </row>
    <row r="3" spans="1:26" s="203" customFormat="1" ht="15.6" customHeight="1" x14ac:dyDescent="0.2">
      <c r="B3" s="204"/>
      <c r="C3" s="204"/>
      <c r="D3" s="204"/>
      <c r="E3" s="204"/>
      <c r="F3" s="204"/>
      <c r="G3" s="204"/>
      <c r="H3" s="204"/>
      <c r="I3" s="204"/>
      <c r="J3" s="204"/>
      <c r="K3" s="204"/>
      <c r="L3" s="204"/>
      <c r="M3" s="205" t="s">
        <v>90</v>
      </c>
      <c r="N3" s="204"/>
      <c r="O3" s="204"/>
      <c r="P3" s="204"/>
      <c r="Q3" s="204"/>
      <c r="R3" s="204"/>
      <c r="S3" s="204"/>
      <c r="T3" s="204"/>
      <c r="U3" s="204"/>
      <c r="V3" s="204"/>
      <c r="W3" s="204"/>
      <c r="X3" s="204"/>
      <c r="Y3" s="204"/>
      <c r="Z3" s="204"/>
    </row>
    <row r="4" spans="1:26" s="203" customFormat="1" ht="15.6" customHeight="1" x14ac:dyDescent="0.2">
      <c r="B4" s="204"/>
      <c r="C4" s="204"/>
      <c r="D4" s="204"/>
      <c r="E4" s="204"/>
      <c r="F4" s="204"/>
      <c r="G4" s="204"/>
      <c r="H4" s="204"/>
      <c r="I4" s="204"/>
      <c r="J4" s="204"/>
      <c r="K4" s="204"/>
      <c r="L4" s="204"/>
      <c r="M4" s="205" t="s">
        <v>103</v>
      </c>
      <c r="N4" s="204"/>
      <c r="O4" s="204"/>
      <c r="P4" s="204"/>
      <c r="Q4" s="204"/>
      <c r="R4" s="204"/>
      <c r="S4" s="204"/>
      <c r="T4" s="204"/>
      <c r="U4" s="204"/>
      <c r="V4" s="204"/>
      <c r="W4" s="204"/>
      <c r="X4" s="204"/>
      <c r="Y4" s="204"/>
      <c r="Z4" s="204"/>
    </row>
    <row r="5" spans="1:26" s="203" customFormat="1" ht="15.6" customHeight="1" x14ac:dyDescent="0.2">
      <c r="A5" s="203" t="s">
        <v>227</v>
      </c>
    </row>
    <row r="6" spans="1:26" s="203" customFormat="1" ht="15.6" customHeight="1" x14ac:dyDescent="0.2"/>
    <row r="7" spans="1:26" s="203" customFormat="1" ht="15.6" customHeight="1" x14ac:dyDescent="0.2">
      <c r="A7" s="203" t="s">
        <v>206</v>
      </c>
      <c r="B7" s="206" t="str">
        <f>IF('Enter Data Elements'!C8="","",'Enter Data Elements'!C8)</f>
        <v/>
      </c>
      <c r="C7" s="206">
        <f>'Enter Data Elements'!C9</f>
        <v>0</v>
      </c>
    </row>
    <row r="8" spans="1:26" s="203" customFormat="1" ht="15.6" customHeight="1" x14ac:dyDescent="0.2"/>
    <row r="9" spans="1:26" s="203" customFormat="1" ht="15.6" customHeight="1" x14ac:dyDescent="0.2">
      <c r="A9" s="203" t="s">
        <v>21</v>
      </c>
      <c r="P9" s="203" t="s">
        <v>207</v>
      </c>
    </row>
    <row r="10" spans="1:26" s="203" customFormat="1" ht="15.6" customHeight="1" x14ac:dyDescent="0.2">
      <c r="A10" s="203" t="s">
        <v>104</v>
      </c>
      <c r="I10" s="207">
        <v>0</v>
      </c>
      <c r="J10" s="208"/>
      <c r="P10" s="203" t="s">
        <v>104</v>
      </c>
      <c r="W10" s="209">
        <f>'Enter Data Elements'!C11</f>
        <v>0</v>
      </c>
    </row>
    <row r="11" spans="1:26" s="203" customFormat="1" ht="15.6" customHeight="1" x14ac:dyDescent="0.2">
      <c r="A11" s="203" t="s">
        <v>105</v>
      </c>
      <c r="I11" s="207">
        <v>1.86643</v>
      </c>
      <c r="J11" s="208"/>
      <c r="K11" s="210">
        <f>IF(I10&gt;I11,ROUND(I11/I10,4),1)</f>
        <v>1</v>
      </c>
      <c r="P11" s="203" t="s">
        <v>106</v>
      </c>
      <c r="W11" s="211">
        <f>W10*K11</f>
        <v>0</v>
      </c>
    </row>
    <row r="12" spans="1:26" s="203" customFormat="1" ht="15.6" customHeight="1" x14ac:dyDescent="0.2">
      <c r="A12" s="203" t="s">
        <v>158</v>
      </c>
      <c r="I12" s="212">
        <v>0.21129999999999999</v>
      </c>
      <c r="P12" s="203" t="s">
        <v>107</v>
      </c>
      <c r="W12" s="213">
        <f>'Enter Data Elements'!C10</f>
        <v>0</v>
      </c>
    </row>
    <row r="13" spans="1:26" s="203" customFormat="1" ht="15.6" customHeight="1" x14ac:dyDescent="0.2">
      <c r="A13" s="203" t="s">
        <v>212</v>
      </c>
      <c r="I13" s="214">
        <v>0.1961</v>
      </c>
      <c r="J13" s="208"/>
      <c r="K13" s="210"/>
      <c r="W13" s="215"/>
    </row>
    <row r="14" spans="1:26" ht="15.6" customHeight="1" x14ac:dyDescent="0.3">
      <c r="J14" s="217"/>
      <c r="W14" s="218"/>
    </row>
    <row r="15" spans="1:26" ht="15.6" customHeight="1" x14ac:dyDescent="0.3"/>
    <row r="16" spans="1:26" s="203" customFormat="1" ht="15.6" customHeight="1" x14ac:dyDescent="0.2">
      <c r="C16" s="204" t="s">
        <v>24</v>
      </c>
      <c r="D16" s="204"/>
      <c r="E16" s="204" t="s">
        <v>24</v>
      </c>
      <c r="F16" s="204"/>
      <c r="G16" s="219" t="s">
        <v>108</v>
      </c>
      <c r="H16" s="220"/>
      <c r="I16" s="221"/>
      <c r="J16" s="222"/>
      <c r="K16" s="204" t="s">
        <v>73</v>
      </c>
      <c r="L16" s="204"/>
      <c r="M16" s="204" t="s">
        <v>27</v>
      </c>
      <c r="N16" s="204"/>
      <c r="O16" s="204" t="s">
        <v>28</v>
      </c>
      <c r="P16" s="204"/>
      <c r="Q16" s="204" t="s">
        <v>24</v>
      </c>
      <c r="R16" s="204"/>
      <c r="S16" s="204" t="s">
        <v>24</v>
      </c>
      <c r="T16" s="204"/>
      <c r="U16" s="204" t="s">
        <v>17</v>
      </c>
      <c r="V16" s="204"/>
      <c r="W16" s="204" t="s">
        <v>30</v>
      </c>
      <c r="X16" s="204"/>
      <c r="Y16" s="204" t="s">
        <v>213</v>
      </c>
      <c r="Z16" s="204"/>
    </row>
    <row r="17" spans="1:31" s="203" customFormat="1" ht="15.6" customHeight="1" x14ac:dyDescent="0.2">
      <c r="C17" s="204" t="s">
        <v>33</v>
      </c>
      <c r="D17" s="204"/>
      <c r="E17" s="204" t="s">
        <v>33</v>
      </c>
      <c r="F17" s="204"/>
      <c r="G17" s="223" t="s">
        <v>25</v>
      </c>
      <c r="H17" s="223"/>
      <c r="I17" s="223" t="s">
        <v>26</v>
      </c>
      <c r="J17" s="223"/>
      <c r="K17" s="204" t="s">
        <v>109</v>
      </c>
      <c r="L17" s="204"/>
      <c r="M17" s="204" t="s">
        <v>24</v>
      </c>
      <c r="N17" s="204"/>
      <c r="O17" s="204" t="s">
        <v>32</v>
      </c>
      <c r="P17" s="204"/>
      <c r="Q17" s="204" t="s">
        <v>33</v>
      </c>
      <c r="R17" s="204"/>
      <c r="S17" s="204" t="s">
        <v>29</v>
      </c>
      <c r="T17" s="204"/>
      <c r="U17" s="204" t="s">
        <v>34</v>
      </c>
      <c r="V17" s="204"/>
      <c r="W17" s="204" t="s">
        <v>159</v>
      </c>
      <c r="X17" s="204"/>
      <c r="Y17" s="204" t="s">
        <v>35</v>
      </c>
      <c r="Z17" s="204"/>
    </row>
    <row r="18" spans="1:31" s="203" customFormat="1" ht="15.6" customHeight="1" x14ac:dyDescent="0.2">
      <c r="C18" s="204" t="s">
        <v>31</v>
      </c>
      <c r="D18" s="204"/>
      <c r="E18" s="204" t="s">
        <v>32</v>
      </c>
      <c r="F18" s="204"/>
      <c r="G18" s="204" t="s">
        <v>110</v>
      </c>
      <c r="H18" s="204"/>
      <c r="I18" s="204" t="s">
        <v>110</v>
      </c>
      <c r="J18" s="204"/>
      <c r="K18" s="204" t="s">
        <v>33</v>
      </c>
      <c r="L18" s="204"/>
      <c r="M18" s="204" t="s">
        <v>33</v>
      </c>
      <c r="N18" s="204"/>
      <c r="O18" s="204" t="s">
        <v>14</v>
      </c>
      <c r="P18" s="204"/>
      <c r="Q18" s="204" t="s">
        <v>32</v>
      </c>
      <c r="R18" s="204"/>
      <c r="S18" s="204" t="s">
        <v>14</v>
      </c>
      <c r="T18" s="204"/>
      <c r="U18" s="204" t="s">
        <v>121</v>
      </c>
      <c r="V18" s="204"/>
      <c r="W18" s="204" t="s">
        <v>34</v>
      </c>
      <c r="X18" s="204"/>
      <c r="Y18" s="204" t="s">
        <v>36</v>
      </c>
      <c r="Z18" s="204"/>
    </row>
    <row r="19" spans="1:31" s="203" customFormat="1" ht="16.149999999999999" customHeight="1" x14ac:dyDescent="0.2">
      <c r="C19" s="204"/>
      <c r="D19" s="204"/>
      <c r="E19" s="204"/>
      <c r="F19" s="204"/>
      <c r="G19" s="204"/>
      <c r="H19" s="204"/>
      <c r="I19" s="204"/>
      <c r="J19" s="204"/>
      <c r="K19" s="204" t="s">
        <v>32</v>
      </c>
      <c r="L19" s="204"/>
      <c r="M19" s="204" t="s">
        <v>32</v>
      </c>
      <c r="N19" s="204"/>
      <c r="O19" s="204" t="s">
        <v>14</v>
      </c>
      <c r="P19" s="204"/>
      <c r="Q19" s="204"/>
      <c r="R19" s="204"/>
      <c r="S19" s="204"/>
      <c r="T19" s="204"/>
      <c r="U19" s="204"/>
      <c r="V19" s="204"/>
      <c r="W19" s="204"/>
      <c r="X19" s="204"/>
      <c r="Y19" s="204" t="s">
        <v>37</v>
      </c>
      <c r="Z19" s="204"/>
    </row>
    <row r="20" spans="1:31" s="203" customFormat="1" ht="20.45" customHeight="1" x14ac:dyDescent="0.2">
      <c r="C20" s="204"/>
      <c r="D20" s="204"/>
      <c r="E20" s="204" t="s">
        <v>38</v>
      </c>
      <c r="F20" s="204"/>
      <c r="G20" s="204" t="s">
        <v>14</v>
      </c>
      <c r="H20" s="204"/>
      <c r="I20" s="204"/>
      <c r="J20" s="204"/>
      <c r="K20" s="204"/>
      <c r="L20" s="204"/>
      <c r="M20" s="204" t="s">
        <v>91</v>
      </c>
      <c r="N20" s="204"/>
      <c r="O20" s="204" t="s">
        <v>14</v>
      </c>
      <c r="P20" s="204"/>
      <c r="Q20" s="204"/>
      <c r="R20" s="204"/>
      <c r="S20" s="204"/>
      <c r="T20" s="204"/>
      <c r="U20" s="204"/>
      <c r="V20" s="204"/>
      <c r="W20" s="204" t="s">
        <v>72</v>
      </c>
      <c r="X20" s="204"/>
      <c r="Y20" s="204" t="s">
        <v>76</v>
      </c>
      <c r="Z20" s="204"/>
    </row>
    <row r="21" spans="1:31" s="203" customFormat="1" ht="20.45" customHeight="1" x14ac:dyDescent="0.2">
      <c r="C21" s="204" t="s">
        <v>39</v>
      </c>
      <c r="D21" s="204"/>
      <c r="E21" s="204" t="s">
        <v>40</v>
      </c>
      <c r="F21" s="204"/>
      <c r="G21" s="204" t="s">
        <v>41</v>
      </c>
      <c r="H21" s="204"/>
      <c r="I21" s="204" t="s">
        <v>42</v>
      </c>
      <c r="J21" s="204"/>
      <c r="K21" s="204" t="s">
        <v>43</v>
      </c>
      <c r="L21" s="204"/>
      <c r="M21" s="204" t="s">
        <v>44</v>
      </c>
      <c r="N21" s="204"/>
      <c r="O21" s="204" t="s">
        <v>45</v>
      </c>
      <c r="P21" s="204"/>
      <c r="Q21" s="204" t="s">
        <v>46</v>
      </c>
      <c r="R21" s="204"/>
      <c r="S21" s="204" t="str">
        <f>LOWER("I")</f>
        <v>i</v>
      </c>
      <c r="T21" s="204"/>
      <c r="U21" s="204" t="s">
        <v>47</v>
      </c>
      <c r="V21" s="204"/>
      <c r="W21" s="204" t="s">
        <v>71</v>
      </c>
      <c r="X21" s="204"/>
      <c r="Y21" s="204" t="s">
        <v>48</v>
      </c>
      <c r="Z21" s="204"/>
    </row>
    <row r="22" spans="1:31" s="203" customFormat="1" ht="20.45" customHeight="1" x14ac:dyDescent="0.2"/>
    <row r="23" spans="1:31" ht="20.45" customHeight="1" x14ac:dyDescent="0.3">
      <c r="A23" s="216" t="s">
        <v>49</v>
      </c>
      <c r="C23" s="224">
        <v>7.4999999999999997E-2</v>
      </c>
      <c r="D23" s="225"/>
      <c r="E23" s="226">
        <f>$W$12*C23</f>
        <v>0</v>
      </c>
      <c r="G23" s="227"/>
      <c r="I23" s="227"/>
      <c r="K23" s="227"/>
      <c r="M23" s="226">
        <f>E23+G23</f>
        <v>0</v>
      </c>
      <c r="O23" s="228">
        <f>'Enter Data Elements'!C14</f>
        <v>0</v>
      </c>
      <c r="Q23" s="226">
        <f>M23</f>
        <v>0</v>
      </c>
      <c r="S23" s="226">
        <f>W11</f>
        <v>0</v>
      </c>
      <c r="U23" s="260">
        <v>46668</v>
      </c>
      <c r="W23" s="229">
        <f>S23*U23</f>
        <v>0</v>
      </c>
      <c r="Y23" s="229">
        <f>Q23*W23</f>
        <v>0</v>
      </c>
    </row>
    <row r="24" spans="1:31" ht="20.45" customHeight="1" x14ac:dyDescent="0.3">
      <c r="O24" s="230"/>
      <c r="Q24" s="231"/>
      <c r="AE24" s="232"/>
    </row>
    <row r="25" spans="1:31" ht="20.45" customHeight="1" x14ac:dyDescent="0.3">
      <c r="A25" s="216" t="s">
        <v>50</v>
      </c>
      <c r="C25" s="224">
        <v>1.0209999999999999</v>
      </c>
      <c r="D25" s="225"/>
      <c r="E25" s="226">
        <f>$W$12*C25</f>
        <v>0</v>
      </c>
      <c r="G25" s="227"/>
      <c r="I25" s="227"/>
      <c r="K25" s="227"/>
      <c r="M25" s="226">
        <f>E25+G25+I25+K25</f>
        <v>0</v>
      </c>
      <c r="O25" s="228">
        <f>'Enter Data Elements'!C15</f>
        <v>0</v>
      </c>
      <c r="Q25" s="226">
        <f>M25</f>
        <v>0</v>
      </c>
      <c r="S25" s="227"/>
      <c r="U25" s="227"/>
      <c r="W25" s="233">
        <f>'Enter Data Elements'!D12</f>
        <v>0</v>
      </c>
      <c r="Y25" s="229">
        <f>Q25*W25</f>
        <v>0</v>
      </c>
    </row>
    <row r="26" spans="1:31" ht="20.45" customHeight="1" x14ac:dyDescent="0.3">
      <c r="O26" s="230"/>
      <c r="Q26" s="231"/>
      <c r="S26" s="234"/>
      <c r="W26" s="235"/>
    </row>
    <row r="27" spans="1:31" ht="20.45" customHeight="1" x14ac:dyDescent="0.3">
      <c r="A27" s="216" t="s">
        <v>111</v>
      </c>
      <c r="C27" s="224">
        <v>7.9000000000000001E-2</v>
      </c>
      <c r="D27" s="225"/>
      <c r="E27" s="226">
        <f>$W$12*C27</f>
        <v>0</v>
      </c>
      <c r="G27" s="227"/>
      <c r="I27" s="227"/>
      <c r="K27" s="227"/>
      <c r="M27" s="226">
        <f>E27+G27+I27+K27</f>
        <v>0</v>
      </c>
      <c r="O27" s="228">
        <f>'Enter Data Elements'!C16</f>
        <v>0</v>
      </c>
      <c r="Q27" s="226">
        <f>M27</f>
        <v>0</v>
      </c>
      <c r="S27" s="227"/>
      <c r="U27" s="227"/>
      <c r="W27" s="233">
        <f>IF('Enter Data Elements'!D13&gt;0,'Enter Data Elements'!D13, W25)</f>
        <v>0</v>
      </c>
      <c r="Y27" s="229">
        <f>Q27*W27</f>
        <v>0</v>
      </c>
    </row>
    <row r="28" spans="1:31" ht="20.45" customHeight="1" x14ac:dyDescent="0.3">
      <c r="O28" s="230"/>
      <c r="Q28" s="231"/>
      <c r="S28" s="234"/>
    </row>
    <row r="29" spans="1:31" ht="20.45" customHeight="1" x14ac:dyDescent="0.3">
      <c r="A29" s="216" t="s">
        <v>214</v>
      </c>
      <c r="C29" s="224">
        <v>0.375</v>
      </c>
      <c r="D29" s="225"/>
      <c r="E29" s="226">
        <f>$W$12*C29</f>
        <v>0</v>
      </c>
      <c r="G29" s="227"/>
      <c r="I29" s="227"/>
      <c r="K29" s="227"/>
      <c r="M29" s="236">
        <f>E29</f>
        <v>0</v>
      </c>
      <c r="O29" s="237">
        <f>'Enter Data Elements'!C17</f>
        <v>0</v>
      </c>
      <c r="Q29" s="226">
        <f>M29</f>
        <v>0</v>
      </c>
      <c r="S29" s="227"/>
      <c r="U29" s="260">
        <v>41964</v>
      </c>
      <c r="W29" s="227"/>
      <c r="Y29" s="227"/>
    </row>
    <row r="30" spans="1:31" ht="20.45" customHeight="1" x14ac:dyDescent="0.3">
      <c r="O30" s="230"/>
    </row>
    <row r="31" spans="1:31" ht="20.45" customHeight="1" x14ac:dyDescent="0.3">
      <c r="A31" s="216" t="s">
        <v>112</v>
      </c>
      <c r="M31" s="226">
        <f>M23+M25+M27+M29</f>
        <v>0</v>
      </c>
      <c r="O31" s="226">
        <f>O23+O25+O27+O29</f>
        <v>0</v>
      </c>
      <c r="Q31" s="226">
        <f>Q23+Q25+Q27+Q29</f>
        <v>0</v>
      </c>
    </row>
    <row r="32" spans="1:31" ht="20.45" customHeight="1" x14ac:dyDescent="0.3"/>
    <row r="33" spans="1:27" ht="20.45" customHeight="1" x14ac:dyDescent="0.3"/>
    <row r="34" spans="1:27" ht="20.45" customHeight="1" x14ac:dyDescent="0.3"/>
    <row r="35" spans="1:27" s="203" customFormat="1" ht="20.45" customHeight="1" x14ac:dyDescent="0.2">
      <c r="C35" s="205" t="s">
        <v>214</v>
      </c>
      <c r="E35" s="205" t="s">
        <v>35</v>
      </c>
      <c r="G35" s="204" t="s">
        <v>28</v>
      </c>
      <c r="H35" s="204"/>
      <c r="I35" s="205" t="s">
        <v>36</v>
      </c>
      <c r="K35" s="205" t="s">
        <v>52</v>
      </c>
      <c r="M35" s="205" t="s">
        <v>52</v>
      </c>
      <c r="O35" s="238" t="s">
        <v>164</v>
      </c>
      <c r="Q35" s="205" t="s">
        <v>92</v>
      </c>
      <c r="S35" s="205" t="s">
        <v>77</v>
      </c>
      <c r="U35" s="205" t="s">
        <v>36</v>
      </c>
      <c r="W35" s="205" t="s">
        <v>51</v>
      </c>
      <c r="Y35" s="238" t="s">
        <v>36</v>
      </c>
      <c r="Z35" s="203" t="s">
        <v>14</v>
      </c>
    </row>
    <row r="36" spans="1:27" s="203" customFormat="1" ht="20.45" customHeight="1" x14ac:dyDescent="0.2">
      <c r="C36" s="204" t="s">
        <v>35</v>
      </c>
      <c r="D36" s="204"/>
      <c r="E36" s="204" t="s">
        <v>36</v>
      </c>
      <c r="F36" s="204"/>
      <c r="G36" s="223" t="s">
        <v>34</v>
      </c>
      <c r="H36" s="223"/>
      <c r="I36" s="223" t="s">
        <v>37</v>
      </c>
      <c r="J36" s="223"/>
      <c r="K36" s="204" t="s">
        <v>37</v>
      </c>
      <c r="L36" s="204"/>
      <c r="M36" s="204" t="s">
        <v>37</v>
      </c>
      <c r="N36" s="204"/>
      <c r="O36" s="239" t="s">
        <v>37</v>
      </c>
      <c r="P36" s="204" t="s">
        <v>14</v>
      </c>
      <c r="Q36" s="204" t="s">
        <v>33</v>
      </c>
      <c r="R36" s="204"/>
      <c r="S36" s="204" t="s">
        <v>33</v>
      </c>
      <c r="T36" s="204"/>
      <c r="U36" s="204" t="s">
        <v>37</v>
      </c>
      <c r="V36" s="204"/>
      <c r="W36" s="204" t="s">
        <v>34</v>
      </c>
      <c r="X36" s="204"/>
      <c r="Y36" s="239" t="s">
        <v>37</v>
      </c>
      <c r="Z36" s="204" t="s">
        <v>14</v>
      </c>
    </row>
    <row r="37" spans="1:27" s="203" customFormat="1" ht="20.45" customHeight="1" x14ac:dyDescent="0.2">
      <c r="C37" s="204" t="s">
        <v>36</v>
      </c>
      <c r="D37" s="204"/>
      <c r="E37" s="204" t="s">
        <v>37</v>
      </c>
      <c r="F37" s="204"/>
      <c r="G37" s="204" t="s">
        <v>14</v>
      </c>
      <c r="H37" s="204"/>
      <c r="I37" s="204" t="s">
        <v>53</v>
      </c>
      <c r="J37" s="204"/>
      <c r="K37" s="204" t="s">
        <v>161</v>
      </c>
      <c r="L37" s="204"/>
      <c r="M37" s="204" t="s">
        <v>162</v>
      </c>
      <c r="N37" s="204"/>
      <c r="O37" s="239" t="s">
        <v>14</v>
      </c>
      <c r="P37" s="204" t="s">
        <v>14</v>
      </c>
      <c r="Q37" s="204" t="s">
        <v>14</v>
      </c>
      <c r="R37" s="204"/>
      <c r="S37" s="204"/>
      <c r="T37" s="204"/>
      <c r="U37" s="204" t="s">
        <v>93</v>
      </c>
      <c r="V37" s="204"/>
      <c r="W37" s="204" t="s">
        <v>37</v>
      </c>
      <c r="X37" s="204"/>
      <c r="Y37" s="239" t="s">
        <v>93</v>
      </c>
      <c r="Z37" s="204" t="s">
        <v>14</v>
      </c>
    </row>
    <row r="38" spans="1:27" s="203" customFormat="1" ht="20.45" customHeight="1" x14ac:dyDescent="0.2">
      <c r="C38" s="204" t="s">
        <v>37</v>
      </c>
      <c r="D38" s="204"/>
      <c r="E38" s="204" t="s">
        <v>14</v>
      </c>
      <c r="F38" s="204"/>
      <c r="G38" s="204"/>
      <c r="H38" s="204"/>
      <c r="I38" s="204" t="s">
        <v>54</v>
      </c>
      <c r="J38" s="204"/>
      <c r="K38" s="204" t="s">
        <v>163</v>
      </c>
      <c r="L38" s="204"/>
      <c r="M38" s="204" t="s">
        <v>214</v>
      </c>
      <c r="N38" s="204"/>
      <c r="O38" s="239" t="s">
        <v>14</v>
      </c>
      <c r="P38" s="204" t="s">
        <v>14</v>
      </c>
      <c r="Q38" s="204"/>
      <c r="R38" s="204"/>
      <c r="S38" s="204"/>
      <c r="T38" s="204"/>
      <c r="U38" s="204"/>
      <c r="V38" s="204"/>
      <c r="W38" s="204"/>
      <c r="X38" s="204"/>
      <c r="Y38" s="239" t="s">
        <v>14</v>
      </c>
      <c r="Z38" s="204" t="s">
        <v>14</v>
      </c>
    </row>
    <row r="39" spans="1:27" s="203" customFormat="1" ht="20.45" customHeight="1" x14ac:dyDescent="0.3">
      <c r="C39" s="204" t="s">
        <v>113</v>
      </c>
      <c r="D39" s="204"/>
      <c r="E39" s="204" t="s">
        <v>117</v>
      </c>
      <c r="F39" s="204"/>
      <c r="G39" s="204" t="s">
        <v>14</v>
      </c>
      <c r="H39" s="204"/>
      <c r="I39" s="204" t="s">
        <v>120</v>
      </c>
      <c r="J39" s="204"/>
      <c r="K39" s="204" t="s">
        <v>218</v>
      </c>
      <c r="L39" s="204"/>
      <c r="M39" s="204" t="s">
        <v>219</v>
      </c>
      <c r="N39" s="204"/>
      <c r="O39" s="239" t="s">
        <v>165</v>
      </c>
      <c r="P39" s="204" t="s">
        <v>14</v>
      </c>
      <c r="Q39" s="240" t="s">
        <v>256</v>
      </c>
      <c r="R39" s="204"/>
      <c r="S39" s="204" t="s">
        <v>14</v>
      </c>
      <c r="T39" s="204"/>
      <c r="U39" s="204" t="s">
        <v>14</v>
      </c>
      <c r="V39" s="204"/>
      <c r="W39" s="204" t="s">
        <v>14</v>
      </c>
      <c r="X39" s="204"/>
      <c r="Y39" s="239" t="s">
        <v>14</v>
      </c>
      <c r="Z39" s="204" t="s">
        <v>14</v>
      </c>
    </row>
    <row r="40" spans="1:27" s="203" customFormat="1" ht="20.45" customHeight="1" x14ac:dyDescent="0.2">
      <c r="C40" s="204" t="s">
        <v>55</v>
      </c>
      <c r="D40" s="204"/>
      <c r="E40" s="204" t="s">
        <v>118</v>
      </c>
      <c r="F40" s="204"/>
      <c r="G40" s="204" t="s">
        <v>74</v>
      </c>
      <c r="H40" s="204"/>
      <c r="I40" s="204" t="s">
        <v>119</v>
      </c>
      <c r="J40" s="204"/>
      <c r="K40" s="204" t="s">
        <v>56</v>
      </c>
      <c r="L40" s="204"/>
      <c r="M40" s="204" t="s">
        <v>94</v>
      </c>
      <c r="N40" s="204"/>
      <c r="O40" s="239" t="s">
        <v>75</v>
      </c>
      <c r="P40" s="204" t="s">
        <v>14</v>
      </c>
      <c r="Q40" s="204" t="s">
        <v>57</v>
      </c>
      <c r="R40" s="204"/>
      <c r="S40" s="223" t="s">
        <v>78</v>
      </c>
      <c r="T40" s="204"/>
      <c r="U40" s="204" t="s">
        <v>79</v>
      </c>
      <c r="V40" s="204"/>
      <c r="W40" s="204" t="s">
        <v>151</v>
      </c>
      <c r="X40" s="204"/>
      <c r="Y40" s="239" t="s">
        <v>152</v>
      </c>
      <c r="Z40" s="204" t="s">
        <v>14</v>
      </c>
    </row>
    <row r="41" spans="1:27" ht="20.45" customHeight="1" x14ac:dyDescent="0.3">
      <c r="E41" s="229"/>
      <c r="G41" s="241"/>
      <c r="K41" s="242"/>
      <c r="L41" s="235"/>
      <c r="M41" s="242"/>
      <c r="O41" s="243"/>
      <c r="W41" s="234"/>
      <c r="Y41" s="244"/>
    </row>
    <row r="42" spans="1:27" ht="20.45" customHeight="1" x14ac:dyDescent="0.3">
      <c r="A42" s="203" t="s">
        <v>49</v>
      </c>
      <c r="C42" s="227"/>
      <c r="E42" s="229">
        <f>Y23</f>
        <v>0</v>
      </c>
      <c r="G42" s="245">
        <f>'Enter Data Elements'!C18</f>
        <v>0</v>
      </c>
      <c r="I42" s="246"/>
      <c r="J42" s="203"/>
      <c r="K42" s="246"/>
      <c r="L42" s="203"/>
      <c r="M42" s="246"/>
      <c r="O42" s="247"/>
      <c r="Q42" s="248"/>
      <c r="S42" s="248"/>
      <c r="U42" s="248"/>
      <c r="W42" s="248"/>
      <c r="X42" s="232"/>
      <c r="Y42" s="249">
        <f>E42</f>
        <v>0</v>
      </c>
      <c r="AA42" s="229"/>
    </row>
    <row r="43" spans="1:27" ht="20.45" customHeight="1" x14ac:dyDescent="0.3">
      <c r="A43" s="203"/>
      <c r="E43" s="229"/>
      <c r="G43" s="245"/>
      <c r="I43" s="203"/>
      <c r="J43" s="203"/>
      <c r="K43" s="203"/>
      <c r="L43" s="203"/>
      <c r="M43" s="203"/>
      <c r="O43" s="250"/>
      <c r="U43" s="234"/>
      <c r="W43" s="231"/>
      <c r="Y43" s="251"/>
    </row>
    <row r="44" spans="1:27" ht="20.45" customHeight="1" x14ac:dyDescent="0.3">
      <c r="A44" s="203" t="s">
        <v>50</v>
      </c>
      <c r="C44" s="227"/>
      <c r="E44" s="229">
        <f>Y25</f>
        <v>0</v>
      </c>
      <c r="G44" s="245">
        <f>'Enter Data Elements'!C19</f>
        <v>0</v>
      </c>
      <c r="I44" s="246"/>
      <c r="J44" s="203"/>
      <c r="K44" s="246"/>
      <c r="L44" s="203"/>
      <c r="M44" s="246"/>
      <c r="O44" s="247"/>
      <c r="Q44" s="248"/>
      <c r="S44" s="248"/>
      <c r="U44" s="248"/>
      <c r="W44" s="248"/>
      <c r="Y44" s="249">
        <f>E44</f>
        <v>0</v>
      </c>
      <c r="AA44" s="229"/>
    </row>
    <row r="45" spans="1:27" ht="20.45" customHeight="1" x14ac:dyDescent="0.3">
      <c r="A45" s="205"/>
      <c r="E45" s="229" t="s">
        <v>14</v>
      </c>
      <c r="G45" s="245"/>
      <c r="I45" s="205"/>
      <c r="J45" s="205"/>
      <c r="K45" s="205"/>
      <c r="L45" s="205"/>
      <c r="M45" s="205"/>
      <c r="O45" s="252"/>
      <c r="U45" s="234"/>
      <c r="W45" s="231"/>
      <c r="Y45" s="251"/>
    </row>
    <row r="46" spans="1:27" ht="20.45" customHeight="1" x14ac:dyDescent="0.3">
      <c r="A46" s="203" t="s">
        <v>111</v>
      </c>
      <c r="C46" s="227"/>
      <c r="E46" s="229">
        <f>Y27</f>
        <v>0</v>
      </c>
      <c r="G46" s="245">
        <f>'Enter Data Elements'!C20</f>
        <v>0</v>
      </c>
      <c r="I46" s="246"/>
      <c r="J46" s="203"/>
      <c r="K46" s="246"/>
      <c r="L46" s="203"/>
      <c r="M46" s="246"/>
      <c r="O46" s="247"/>
      <c r="Q46" s="248"/>
      <c r="S46" s="248"/>
      <c r="U46" s="248"/>
      <c r="W46" s="248"/>
      <c r="Y46" s="249">
        <f>E46</f>
        <v>0</v>
      </c>
    </row>
    <row r="47" spans="1:27" ht="20.45" customHeight="1" x14ac:dyDescent="0.3">
      <c r="A47" s="205"/>
      <c r="E47" s="229"/>
      <c r="G47" s="253" t="s">
        <v>163</v>
      </c>
      <c r="I47" s="205"/>
      <c r="J47" s="205"/>
      <c r="K47" s="205"/>
      <c r="L47" s="205"/>
      <c r="M47" s="205"/>
      <c r="O47" s="252"/>
      <c r="Q47" s="205"/>
      <c r="S47" s="205"/>
      <c r="U47" s="205"/>
      <c r="W47" s="205"/>
      <c r="Y47" s="249"/>
    </row>
    <row r="48" spans="1:27" ht="20.45" customHeight="1" x14ac:dyDescent="0.3">
      <c r="A48" s="203"/>
      <c r="E48" s="229"/>
      <c r="G48" s="254" cm="1">
        <f t="array" ref="G48:H48">'Enter Data Elements'!C21:D21</f>
        <v>0</v>
      </c>
      <c r="H48" s="216">
        <v>0</v>
      </c>
      <c r="I48" s="246"/>
      <c r="J48" s="203"/>
      <c r="K48" s="246"/>
      <c r="L48" s="203"/>
      <c r="M48" s="246"/>
      <c r="O48" s="247"/>
      <c r="Q48" s="246"/>
      <c r="S48" s="246"/>
      <c r="U48" s="246"/>
      <c r="W48" s="246"/>
      <c r="Y48" s="249"/>
    </row>
    <row r="49" spans="1:27" ht="20.45" customHeight="1" x14ac:dyDescent="0.3">
      <c r="A49" s="203"/>
      <c r="E49" s="229"/>
      <c r="G49" s="203"/>
      <c r="I49" s="203"/>
      <c r="J49" s="203"/>
      <c r="K49" s="203"/>
      <c r="L49" s="203"/>
      <c r="M49" s="203"/>
      <c r="O49" s="250"/>
      <c r="Q49" s="203"/>
      <c r="S49" s="203"/>
      <c r="U49" s="203"/>
      <c r="W49" s="203"/>
      <c r="Y49" s="249"/>
    </row>
    <row r="50" spans="1:27" ht="20.45" customHeight="1" x14ac:dyDescent="0.3">
      <c r="A50" s="205"/>
      <c r="E50" s="229"/>
      <c r="G50" s="255" t="s">
        <v>215</v>
      </c>
      <c r="I50" s="205"/>
      <c r="J50" s="205"/>
      <c r="K50" s="205"/>
      <c r="L50" s="205"/>
      <c r="M50" s="205"/>
      <c r="O50" s="252"/>
      <c r="Q50" s="205"/>
      <c r="S50" s="205"/>
      <c r="U50" s="205"/>
      <c r="W50" s="205"/>
      <c r="Y50" s="251"/>
    </row>
    <row r="51" spans="1:27" ht="20.45" customHeight="1" x14ac:dyDescent="0.3">
      <c r="A51" s="203" t="s">
        <v>214</v>
      </c>
      <c r="C51" s="229">
        <f>Q29*U29</f>
        <v>0</v>
      </c>
      <c r="E51" s="229">
        <f>C51</f>
        <v>0</v>
      </c>
      <c r="G51" s="254" cm="1">
        <f t="array" ref="G51:H51">'Enter Data Elements'!C22:D22</f>
        <v>0</v>
      </c>
      <c r="H51" s="216">
        <v>0</v>
      </c>
      <c r="I51" s="246"/>
      <c r="J51" s="203"/>
      <c r="K51" s="246"/>
      <c r="L51" s="203"/>
      <c r="M51" s="246"/>
      <c r="O51" s="247"/>
      <c r="Q51" s="246"/>
      <c r="S51" s="246"/>
      <c r="U51" s="246"/>
      <c r="W51" s="246"/>
      <c r="Y51" s="249">
        <f>E51</f>
        <v>0</v>
      </c>
      <c r="AA51" s="229"/>
    </row>
    <row r="52" spans="1:27" ht="20.45" customHeight="1" x14ac:dyDescent="0.3">
      <c r="A52" s="203"/>
      <c r="C52" s="229"/>
      <c r="E52" s="229"/>
      <c r="G52" s="203"/>
      <c r="I52" s="203"/>
      <c r="J52" s="203"/>
      <c r="K52" s="203"/>
      <c r="L52" s="203"/>
      <c r="M52" s="203"/>
      <c r="O52" s="250"/>
      <c r="Q52" s="203"/>
      <c r="S52" s="203"/>
      <c r="U52" s="203"/>
      <c r="W52" s="203"/>
      <c r="Y52" s="249"/>
      <c r="AA52" s="229"/>
    </row>
    <row r="53" spans="1:27" ht="20.45" customHeight="1" x14ac:dyDescent="0.3">
      <c r="A53" s="205"/>
      <c r="C53" s="229"/>
      <c r="E53" s="229"/>
      <c r="G53" s="255" t="s">
        <v>216</v>
      </c>
      <c r="I53" s="205"/>
      <c r="J53" s="205"/>
      <c r="K53" s="205"/>
      <c r="L53" s="205"/>
      <c r="M53" s="205"/>
      <c r="O53" s="252"/>
      <c r="Q53" s="205"/>
      <c r="S53" s="205"/>
      <c r="U53" s="205"/>
      <c r="W53" s="205"/>
      <c r="Y53" s="249"/>
      <c r="AA53" s="229"/>
    </row>
    <row r="54" spans="1:27" ht="20.45" customHeight="1" x14ac:dyDescent="0.3">
      <c r="A54" s="203"/>
      <c r="C54" s="229"/>
      <c r="E54" s="229"/>
      <c r="G54" s="256">
        <f>G48+G51</f>
        <v>0</v>
      </c>
      <c r="I54" s="246"/>
      <c r="J54" s="203"/>
      <c r="K54" s="246"/>
      <c r="L54" s="203"/>
      <c r="M54" s="246"/>
      <c r="O54" s="247"/>
      <c r="Q54" s="246"/>
      <c r="S54" s="246"/>
      <c r="U54" s="246"/>
      <c r="W54" s="246"/>
      <c r="Y54" s="249"/>
      <c r="AA54" s="229"/>
    </row>
    <row r="55" spans="1:27" ht="20.45" customHeight="1" x14ac:dyDescent="0.3">
      <c r="A55" s="203"/>
      <c r="C55" s="229"/>
      <c r="E55" s="229"/>
      <c r="G55" s="245"/>
      <c r="I55" s="203"/>
      <c r="J55" s="203"/>
      <c r="K55" s="203"/>
      <c r="L55" s="203"/>
      <c r="M55" s="203"/>
      <c r="N55" s="203"/>
      <c r="O55" s="250"/>
      <c r="Q55" s="231"/>
      <c r="S55" s="231"/>
      <c r="U55" s="231"/>
      <c r="W55" s="231"/>
      <c r="Y55" s="249"/>
      <c r="AA55" s="229"/>
    </row>
    <row r="56" spans="1:27" ht="16.149999999999999" customHeight="1" x14ac:dyDescent="0.3">
      <c r="A56" s="203"/>
      <c r="E56" s="229"/>
      <c r="G56" s="231"/>
      <c r="I56" s="203"/>
      <c r="J56" s="203"/>
      <c r="K56" s="257">
        <f>IF(I57=G57,(G42+G44+G46+G48)*I12,IF(I57=E57,(E42+E44+E46+(E51*(G48/G54)))*I12,"ERROR"))</f>
        <v>0</v>
      </c>
      <c r="L56" s="203"/>
      <c r="M56" s="257">
        <f>IF(I57=G57,G51*I13,IF(I57=E57,(E51*(G51/G54))*I13,"ERROR"))</f>
        <v>0</v>
      </c>
      <c r="N56" s="203"/>
      <c r="O56" s="250"/>
      <c r="U56" s="234"/>
      <c r="W56" s="231"/>
      <c r="Y56" s="251"/>
    </row>
    <row r="57" spans="1:27" ht="15.6" customHeight="1" x14ac:dyDescent="0.3">
      <c r="A57" s="203" t="s">
        <v>112</v>
      </c>
      <c r="E57" s="229">
        <f>E42+E44+E46+E51</f>
        <v>0</v>
      </c>
      <c r="G57" s="229">
        <f>G42+G44+G46+G48+G51</f>
        <v>0</v>
      </c>
      <c r="I57" s="256">
        <f>MIN(E57,G57)</f>
        <v>0</v>
      </c>
      <c r="J57" s="203"/>
      <c r="K57" s="256"/>
      <c r="L57" s="203"/>
      <c r="M57" s="256"/>
      <c r="N57" s="203"/>
      <c r="O57" s="258">
        <f>K56+M56</f>
        <v>0</v>
      </c>
      <c r="Q57" s="229"/>
      <c r="S57" s="229"/>
      <c r="Y57" s="259">
        <f>Y42+Y44+Y46+Y51</f>
        <v>0</v>
      </c>
    </row>
    <row r="58" spans="1:27" ht="15.6" customHeight="1" x14ac:dyDescent="0.3"/>
    <row r="59" spans="1:27" ht="15.6" customHeight="1" x14ac:dyDescent="0.3">
      <c r="I59" s="229"/>
    </row>
    <row r="60" spans="1:27" ht="15.6" customHeight="1" x14ac:dyDescent="0.3"/>
    <row r="61" spans="1:27" ht="15.6" customHeight="1" x14ac:dyDescent="0.3"/>
    <row r="62" spans="1:27" ht="15.6" customHeight="1" x14ac:dyDescent="0.3"/>
    <row r="63" spans="1:27" ht="15.6" customHeight="1" x14ac:dyDescent="0.3"/>
    <row r="64" spans="1:27" ht="15" customHeight="1" x14ac:dyDescent="0.3"/>
    <row r="66" s="203" customFormat="1" x14ac:dyDescent="0.2"/>
  </sheetData>
  <pageMargins left="0.25" right="0.25" top="0.75" bottom="0.75" header="0.3" footer="0.3"/>
  <pageSetup scale="43" orientation="landscape"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R127"/>
  <sheetViews>
    <sheetView zoomScale="75" zoomScaleNormal="75" workbookViewId="0">
      <selection activeCell="T25" sqref="T25"/>
    </sheetView>
  </sheetViews>
  <sheetFormatPr defaultColWidth="8.77734375" defaultRowHeight="10.9" customHeight="1" x14ac:dyDescent="0.25"/>
  <cols>
    <col min="1" max="1" width="2.88671875" style="44" customWidth="1"/>
    <col min="2" max="9" width="12.77734375" style="44" customWidth="1"/>
    <col min="10" max="10" width="8.77734375" style="44"/>
    <col min="11" max="18" width="12.77734375" style="44" customWidth="1"/>
    <col min="19" max="19" width="8.77734375" style="44"/>
    <col min="20" max="27" width="12.77734375" style="44" customWidth="1"/>
    <col min="28" max="16384" width="8.77734375" style="44"/>
  </cols>
  <sheetData>
    <row r="2" spans="2:18" ht="17.25" customHeight="1" x14ac:dyDescent="0.25">
      <c r="B2" s="106" t="s">
        <v>137</v>
      </c>
      <c r="C2" s="106"/>
      <c r="D2" s="106"/>
      <c r="E2" s="106"/>
      <c r="F2" s="106"/>
      <c r="G2" s="106"/>
      <c r="H2" s="106"/>
      <c r="I2" s="106"/>
      <c r="K2" s="106" t="s">
        <v>13</v>
      </c>
      <c r="L2" s="106"/>
      <c r="M2" s="106"/>
      <c r="N2" s="106"/>
      <c r="O2" s="106"/>
      <c r="P2" s="106"/>
      <c r="Q2" s="106"/>
      <c r="R2" s="106"/>
    </row>
    <row r="3" spans="2:18" s="134" customFormat="1" ht="21.6" customHeight="1" x14ac:dyDescent="0.25">
      <c r="B3" s="147" t="s">
        <v>142</v>
      </c>
      <c r="C3" s="147"/>
      <c r="D3" s="147"/>
      <c r="E3" s="147"/>
      <c r="F3" s="147"/>
      <c r="G3" s="147"/>
      <c r="H3" s="147"/>
      <c r="I3" s="147"/>
      <c r="K3" s="147" t="s">
        <v>209</v>
      </c>
      <c r="L3" s="147"/>
      <c r="M3" s="147"/>
      <c r="N3" s="147"/>
      <c r="O3" s="147"/>
      <c r="P3" s="147"/>
      <c r="Q3" s="147"/>
      <c r="R3" s="147"/>
    </row>
    <row r="4" spans="2:18" ht="18" customHeight="1" x14ac:dyDescent="0.25">
      <c r="B4" s="107"/>
      <c r="C4" s="108"/>
      <c r="D4" s="108"/>
      <c r="E4" s="108"/>
      <c r="F4" s="109" t="s">
        <v>0</v>
      </c>
      <c r="G4" s="109" t="s">
        <v>1</v>
      </c>
      <c r="H4" s="109" t="s">
        <v>2</v>
      </c>
      <c r="I4" s="109" t="s">
        <v>3</v>
      </c>
      <c r="K4" s="107"/>
      <c r="L4" s="108"/>
      <c r="M4" s="108"/>
      <c r="N4" s="108"/>
      <c r="O4" s="109" t="s">
        <v>0</v>
      </c>
      <c r="P4" s="109" t="s">
        <v>1</v>
      </c>
      <c r="Q4" s="109" t="s">
        <v>2</v>
      </c>
      <c r="R4" s="109" t="s">
        <v>3</v>
      </c>
    </row>
    <row r="5" spans="2:18" ht="18" customHeight="1" x14ac:dyDescent="0.25">
      <c r="B5" s="110" t="s">
        <v>4</v>
      </c>
      <c r="C5" s="110" t="s">
        <v>5</v>
      </c>
      <c r="D5" s="110" t="s">
        <v>6</v>
      </c>
      <c r="E5" s="110" t="s">
        <v>7</v>
      </c>
      <c r="F5" s="109" t="s">
        <v>8</v>
      </c>
      <c r="G5" s="109" t="s">
        <v>9</v>
      </c>
      <c r="H5" s="109" t="s">
        <v>10</v>
      </c>
      <c r="I5" s="109" t="s">
        <v>11</v>
      </c>
      <c r="K5" s="110" t="s">
        <v>4</v>
      </c>
      <c r="L5" s="110" t="s">
        <v>5</v>
      </c>
      <c r="M5" s="110" t="s">
        <v>6</v>
      </c>
      <c r="N5" s="110" t="s">
        <v>7</v>
      </c>
      <c r="O5" s="109" t="s">
        <v>8</v>
      </c>
      <c r="P5" s="109" t="s">
        <v>9</v>
      </c>
      <c r="Q5" s="109" t="s">
        <v>10</v>
      </c>
      <c r="R5" s="109" t="s">
        <v>11</v>
      </c>
    </row>
    <row r="6" spans="2:18" ht="18" customHeight="1" x14ac:dyDescent="0.25">
      <c r="B6" s="112">
        <v>0</v>
      </c>
      <c r="C6" s="113">
        <v>1</v>
      </c>
      <c r="D6" s="113">
        <v>1.0375000000000001</v>
      </c>
      <c r="E6" s="113">
        <v>1.0764</v>
      </c>
      <c r="F6" s="113">
        <v>1.1168</v>
      </c>
      <c r="G6" s="113">
        <v>1.1587000000000001</v>
      </c>
      <c r="H6" s="113">
        <v>1.2021999999999999</v>
      </c>
      <c r="I6" s="113">
        <v>1.2473000000000001</v>
      </c>
      <c r="K6" s="26">
        <v>0</v>
      </c>
      <c r="L6" s="118"/>
      <c r="M6" s="118"/>
      <c r="N6" s="118"/>
      <c r="O6" s="118"/>
      <c r="P6" s="118"/>
      <c r="Q6" s="118"/>
      <c r="R6" s="118"/>
    </row>
    <row r="7" spans="2:18" ht="18" customHeight="1" x14ac:dyDescent="0.25">
      <c r="B7" s="112">
        <v>1</v>
      </c>
      <c r="C7" s="113">
        <v>1.0375000000000001</v>
      </c>
      <c r="D7" s="113">
        <v>1.0764</v>
      </c>
      <c r="E7" s="113">
        <v>1.1168</v>
      </c>
      <c r="F7" s="113">
        <v>1.1587000000000001</v>
      </c>
      <c r="G7" s="113">
        <v>1.2021999999999999</v>
      </c>
      <c r="H7" s="113">
        <v>1.2473000000000001</v>
      </c>
      <c r="I7" s="113">
        <v>1.2941</v>
      </c>
      <c r="K7" s="26">
        <v>1</v>
      </c>
      <c r="L7" s="118"/>
      <c r="M7" s="118"/>
      <c r="N7" s="118"/>
      <c r="O7" s="118"/>
      <c r="P7" s="118"/>
      <c r="Q7" s="118"/>
      <c r="R7" s="118"/>
    </row>
    <row r="8" spans="2:18" ht="18" customHeight="1" x14ac:dyDescent="0.25">
      <c r="B8" s="112">
        <v>2</v>
      </c>
      <c r="C8" s="113">
        <v>1.0764</v>
      </c>
      <c r="D8" s="113">
        <v>1.1168</v>
      </c>
      <c r="E8" s="113">
        <v>1.1587000000000001</v>
      </c>
      <c r="F8" s="113">
        <v>1.2021999999999999</v>
      </c>
      <c r="G8" s="113">
        <v>1.2473000000000001</v>
      </c>
      <c r="H8" s="113">
        <v>1.2941</v>
      </c>
      <c r="I8" s="113">
        <v>1.3426</v>
      </c>
      <c r="K8" s="26">
        <v>2</v>
      </c>
      <c r="L8" s="118"/>
      <c r="M8" s="118"/>
      <c r="N8" s="118"/>
      <c r="O8" s="118"/>
      <c r="P8" s="118"/>
      <c r="Q8" s="118"/>
      <c r="R8" s="118"/>
    </row>
    <row r="9" spans="2:18" ht="18" customHeight="1" x14ac:dyDescent="0.25">
      <c r="B9" s="112">
        <v>3</v>
      </c>
      <c r="C9" s="113">
        <v>1.1168</v>
      </c>
      <c r="D9" s="113">
        <v>1.1587000000000001</v>
      </c>
      <c r="E9" s="113">
        <v>1.2021999999999999</v>
      </c>
      <c r="F9" s="113">
        <v>1.2473000000000001</v>
      </c>
      <c r="G9" s="113">
        <v>1.2941</v>
      </c>
      <c r="H9" s="113">
        <v>1.3426</v>
      </c>
      <c r="I9" s="113">
        <v>1.3929</v>
      </c>
      <c r="K9" s="26">
        <v>3</v>
      </c>
      <c r="L9" s="118"/>
      <c r="M9" s="118"/>
      <c r="N9" s="118"/>
      <c r="O9" s="118"/>
      <c r="P9" s="118"/>
      <c r="Q9" s="118"/>
      <c r="R9" s="118"/>
    </row>
    <row r="10" spans="2:18" ht="18" customHeight="1" x14ac:dyDescent="0.25">
      <c r="B10" s="112">
        <v>4</v>
      </c>
      <c r="C10" s="113">
        <v>1.1587000000000001</v>
      </c>
      <c r="D10" s="113">
        <v>1.2021999999999999</v>
      </c>
      <c r="E10" s="113">
        <v>1.2473000000000001</v>
      </c>
      <c r="F10" s="113">
        <v>1.2941</v>
      </c>
      <c r="G10" s="113">
        <v>1.3426</v>
      </c>
      <c r="H10" s="113">
        <v>1.3929</v>
      </c>
      <c r="I10" s="113">
        <v>1.4451000000000001</v>
      </c>
      <c r="K10" s="26">
        <v>4</v>
      </c>
      <c r="L10" s="118"/>
      <c r="M10" s="118"/>
      <c r="N10" s="118"/>
      <c r="O10" s="118"/>
      <c r="P10" s="118"/>
      <c r="Q10" s="118"/>
      <c r="R10" s="118"/>
    </row>
    <row r="11" spans="2:18" ht="18" customHeight="1" x14ac:dyDescent="0.25">
      <c r="B11" s="112">
        <v>5</v>
      </c>
      <c r="C11" s="113">
        <v>1.2021999999999999</v>
      </c>
      <c r="D11" s="113">
        <v>1.2473000000000001</v>
      </c>
      <c r="E11" s="113">
        <v>1.2941</v>
      </c>
      <c r="F11" s="113">
        <v>1.3426</v>
      </c>
      <c r="G11" s="113">
        <v>1.3929</v>
      </c>
      <c r="H11" s="113">
        <v>1.4451000000000001</v>
      </c>
      <c r="I11" s="113">
        <v>1.4993000000000001</v>
      </c>
      <c r="K11" s="26">
        <v>5</v>
      </c>
      <c r="L11" s="118"/>
      <c r="M11" s="118"/>
      <c r="N11" s="118"/>
      <c r="O11" s="118"/>
      <c r="P11" s="118"/>
      <c r="Q11" s="118"/>
      <c r="R11" s="118"/>
    </row>
    <row r="12" spans="2:18" ht="18" customHeight="1" x14ac:dyDescent="0.25">
      <c r="B12" s="112">
        <v>6</v>
      </c>
      <c r="C12" s="113">
        <v>1.2473000000000001</v>
      </c>
      <c r="D12" s="113">
        <v>1.2941</v>
      </c>
      <c r="E12" s="113">
        <v>1.3426</v>
      </c>
      <c r="F12" s="113">
        <v>1.3929</v>
      </c>
      <c r="G12" s="113">
        <v>1.4451000000000001</v>
      </c>
      <c r="H12" s="113">
        <v>1.4993000000000001</v>
      </c>
      <c r="I12" s="113">
        <v>1.5555000000000001</v>
      </c>
      <c r="K12" s="26">
        <v>6</v>
      </c>
      <c r="L12" s="118"/>
      <c r="M12" s="118"/>
      <c r="N12" s="118"/>
      <c r="O12" s="118"/>
      <c r="P12" s="118"/>
      <c r="Q12" s="118"/>
      <c r="R12" s="118"/>
    </row>
    <row r="13" spans="2:18" ht="18" customHeight="1" x14ac:dyDescent="0.25">
      <c r="B13" s="112">
        <v>7</v>
      </c>
      <c r="C13" s="113">
        <v>1.2941</v>
      </c>
      <c r="D13" s="113">
        <v>1.3426</v>
      </c>
      <c r="E13" s="113">
        <v>1.3929</v>
      </c>
      <c r="F13" s="113">
        <v>1.4451000000000001</v>
      </c>
      <c r="G13" s="113">
        <v>1.4993000000000001</v>
      </c>
      <c r="H13" s="113">
        <v>1.5555000000000001</v>
      </c>
      <c r="I13" s="113">
        <v>1.6137999999999999</v>
      </c>
      <c r="K13" s="26">
        <v>7</v>
      </c>
      <c r="L13" s="118"/>
      <c r="M13" s="118"/>
      <c r="N13" s="118"/>
      <c r="O13" s="118"/>
      <c r="P13" s="118"/>
      <c r="Q13" s="118"/>
      <c r="R13" s="118"/>
    </row>
    <row r="14" spans="2:18" ht="18" customHeight="1" x14ac:dyDescent="0.25">
      <c r="B14" s="112">
        <v>8</v>
      </c>
      <c r="C14" s="113">
        <v>1.3426</v>
      </c>
      <c r="D14" s="113">
        <v>1.3929</v>
      </c>
      <c r="E14" s="113">
        <v>1.4451000000000001</v>
      </c>
      <c r="F14" s="113">
        <v>1.4993000000000001</v>
      </c>
      <c r="G14" s="113">
        <v>1.5555000000000001</v>
      </c>
      <c r="H14" s="113">
        <v>1.6137999999999999</v>
      </c>
      <c r="I14" s="113">
        <v>1.6742999999999999</v>
      </c>
      <c r="K14" s="26">
        <v>8</v>
      </c>
      <c r="L14" s="118"/>
      <c r="M14" s="118"/>
      <c r="N14" s="118"/>
      <c r="O14" s="118"/>
      <c r="P14" s="118"/>
      <c r="Q14" s="118"/>
      <c r="R14" s="118"/>
    </row>
    <row r="15" spans="2:18" ht="18" customHeight="1" x14ac:dyDescent="0.25">
      <c r="B15" s="112">
        <v>9</v>
      </c>
      <c r="C15" s="113">
        <v>1.3929</v>
      </c>
      <c r="D15" s="113">
        <v>1.4451000000000001</v>
      </c>
      <c r="E15" s="113">
        <v>1.4993000000000001</v>
      </c>
      <c r="F15" s="113">
        <v>1.5555000000000001</v>
      </c>
      <c r="G15" s="113">
        <v>1.6137999999999999</v>
      </c>
      <c r="H15" s="113">
        <v>1.6742999999999999</v>
      </c>
      <c r="I15" s="113">
        <v>1.7371000000000001</v>
      </c>
      <c r="K15" s="26">
        <v>9</v>
      </c>
      <c r="L15" s="118"/>
      <c r="M15" s="118"/>
      <c r="N15" s="118"/>
      <c r="O15" s="118"/>
      <c r="P15" s="118"/>
      <c r="Q15" s="118"/>
      <c r="R15" s="118"/>
    </row>
    <row r="16" spans="2:18" ht="18" customHeight="1" x14ac:dyDescent="0.25">
      <c r="B16" s="112">
        <v>10</v>
      </c>
      <c r="C16" s="113">
        <v>1.3929</v>
      </c>
      <c r="D16" s="113">
        <v>1.4993000000000001</v>
      </c>
      <c r="E16" s="113">
        <v>1.5555000000000001</v>
      </c>
      <c r="F16" s="113">
        <v>1.6137999999999999</v>
      </c>
      <c r="G16" s="113">
        <v>1.6742999999999999</v>
      </c>
      <c r="H16" s="113">
        <v>1.7371000000000001</v>
      </c>
      <c r="I16" s="113">
        <v>1.8022</v>
      </c>
      <c r="K16" s="26">
        <v>10</v>
      </c>
      <c r="L16" s="118"/>
      <c r="M16" s="118"/>
      <c r="N16" s="118"/>
      <c r="O16" s="118"/>
      <c r="P16" s="118"/>
      <c r="Q16" s="118"/>
      <c r="R16" s="118"/>
    </row>
    <row r="17" spans="2:18" ht="18" customHeight="1" x14ac:dyDescent="0.25">
      <c r="B17" s="112">
        <v>11</v>
      </c>
      <c r="C17" s="113">
        <v>1.3929</v>
      </c>
      <c r="D17" s="113">
        <v>1.4993000000000001</v>
      </c>
      <c r="E17" s="113">
        <v>1.5555000000000001</v>
      </c>
      <c r="F17" s="113">
        <v>1.6137999999999999</v>
      </c>
      <c r="G17" s="113">
        <v>1.7371000000000001</v>
      </c>
      <c r="H17" s="113">
        <v>1.8022</v>
      </c>
      <c r="I17" s="113">
        <v>1.8697999999999999</v>
      </c>
      <c r="K17" s="26">
        <v>11</v>
      </c>
      <c r="L17" s="118"/>
      <c r="M17" s="118"/>
      <c r="N17" s="118"/>
      <c r="O17" s="118"/>
      <c r="P17" s="118"/>
      <c r="Q17" s="118"/>
      <c r="R17" s="118"/>
    </row>
    <row r="18" spans="2:18" ht="18" customHeight="1" x14ac:dyDescent="0.25">
      <c r="B18" s="112">
        <v>12</v>
      </c>
      <c r="C18" s="113">
        <v>1.3929</v>
      </c>
      <c r="D18" s="113">
        <v>1.4993000000000001</v>
      </c>
      <c r="E18" s="113">
        <v>1.5555000000000001</v>
      </c>
      <c r="F18" s="113">
        <v>1.6137999999999999</v>
      </c>
      <c r="G18" s="113">
        <v>1.7371000000000001</v>
      </c>
      <c r="H18" s="113">
        <v>1.8697999999999999</v>
      </c>
      <c r="I18" s="113">
        <v>1.9399</v>
      </c>
      <c r="K18" s="26">
        <v>12</v>
      </c>
      <c r="L18" s="118"/>
      <c r="M18" s="118"/>
      <c r="N18" s="118"/>
      <c r="O18" s="118"/>
      <c r="P18" s="118"/>
      <c r="Q18" s="118"/>
      <c r="R18" s="118"/>
    </row>
    <row r="19" spans="2:18" ht="18" customHeight="1" x14ac:dyDescent="0.25">
      <c r="B19" s="112" t="s">
        <v>12</v>
      </c>
      <c r="C19" s="113">
        <v>1.3929</v>
      </c>
      <c r="D19" s="113">
        <v>1.4993000000000001</v>
      </c>
      <c r="E19" s="113">
        <v>1.5555000000000001</v>
      </c>
      <c r="F19" s="113">
        <v>1.6137999999999999</v>
      </c>
      <c r="G19" s="113">
        <v>1.7371000000000001</v>
      </c>
      <c r="H19" s="113">
        <v>1.8697999999999999</v>
      </c>
      <c r="I19" s="113">
        <v>2.0125999999999999</v>
      </c>
      <c r="K19" s="26" t="s">
        <v>12</v>
      </c>
      <c r="L19" s="118"/>
      <c r="M19" s="118"/>
      <c r="N19" s="118"/>
      <c r="O19" s="118"/>
      <c r="P19" s="118"/>
      <c r="Q19" s="118"/>
      <c r="R19" s="118"/>
    </row>
    <row r="20" spans="2:18" s="134" customFormat="1" ht="18" customHeight="1" x14ac:dyDescent="0.25">
      <c r="B20" s="148"/>
      <c r="C20" s="136"/>
      <c r="D20" s="136"/>
      <c r="E20" s="136"/>
      <c r="F20" s="136"/>
      <c r="G20" s="136"/>
      <c r="H20" s="136"/>
      <c r="I20" s="136"/>
      <c r="K20" s="148" t="s">
        <v>15</v>
      </c>
      <c r="L20" s="149">
        <f t="shared" ref="L20:R20" si="0">ROUND(SUM(L6:L19),5)</f>
        <v>0</v>
      </c>
      <c r="M20" s="149">
        <f t="shared" si="0"/>
        <v>0</v>
      </c>
      <c r="N20" s="149">
        <f t="shared" si="0"/>
        <v>0</v>
      </c>
      <c r="O20" s="149">
        <f t="shared" si="0"/>
        <v>0</v>
      </c>
      <c r="P20" s="150">
        <f t="shared" si="0"/>
        <v>0</v>
      </c>
      <c r="Q20" s="150">
        <f t="shared" si="0"/>
        <v>0</v>
      </c>
      <c r="R20" s="150">
        <f t="shared" si="0"/>
        <v>0</v>
      </c>
    </row>
    <row r="21" spans="2:18" ht="18" customHeight="1" x14ac:dyDescent="0.25">
      <c r="K21" s="26"/>
      <c r="L21" s="111"/>
      <c r="M21" s="111"/>
      <c r="N21" s="111"/>
      <c r="O21" s="111"/>
      <c r="P21" s="120" t="s">
        <v>59</v>
      </c>
      <c r="Q21" s="121" t="s">
        <v>63</v>
      </c>
      <c r="R21" s="151">
        <f>ROUND(SUM(L20:R20),5)</f>
        <v>0</v>
      </c>
    </row>
    <row r="22" spans="2:18" ht="17.25" customHeight="1" x14ac:dyDescent="0.25">
      <c r="B22" s="106"/>
      <c r="C22" s="106"/>
      <c r="D22" s="106"/>
      <c r="E22" s="106"/>
      <c r="F22" s="106"/>
      <c r="G22" s="106"/>
      <c r="H22" s="106"/>
      <c r="I22" s="106"/>
    </row>
    <row r="23" spans="2:18" ht="18" customHeight="1" x14ac:dyDescent="0.25">
      <c r="K23" s="106" t="s">
        <v>16</v>
      </c>
      <c r="L23" s="106"/>
      <c r="M23" s="106"/>
      <c r="N23" s="106"/>
      <c r="O23" s="106"/>
      <c r="P23" s="106"/>
      <c r="Q23" s="106"/>
      <c r="R23" s="106"/>
    </row>
    <row r="24" spans="2:18" ht="18" customHeight="1" x14ac:dyDescent="0.25">
      <c r="K24" s="107"/>
      <c r="L24" s="108"/>
      <c r="M24" s="108"/>
      <c r="N24" s="108"/>
      <c r="O24" s="109" t="s">
        <v>0</v>
      </c>
      <c r="P24" s="109" t="s">
        <v>1</v>
      </c>
      <c r="Q24" s="109" t="s">
        <v>2</v>
      </c>
      <c r="R24" s="109" t="s">
        <v>3</v>
      </c>
    </row>
    <row r="25" spans="2:18" ht="18" customHeight="1" x14ac:dyDescent="0.25">
      <c r="J25" s="89"/>
      <c r="K25" s="110" t="s">
        <v>4</v>
      </c>
      <c r="L25" s="110" t="s">
        <v>5</v>
      </c>
      <c r="M25" s="110" t="s">
        <v>6</v>
      </c>
      <c r="N25" s="110" t="s">
        <v>7</v>
      </c>
      <c r="O25" s="109" t="s">
        <v>8</v>
      </c>
      <c r="P25" s="109" t="s">
        <v>9</v>
      </c>
      <c r="Q25" s="109" t="s">
        <v>10</v>
      </c>
      <c r="R25" s="109" t="s">
        <v>11</v>
      </c>
    </row>
    <row r="26" spans="2:18" ht="18" customHeight="1" thickBot="1" x14ac:dyDescent="0.35">
      <c r="J26" s="116"/>
      <c r="K26" s="26">
        <v>0</v>
      </c>
      <c r="L26" s="157">
        <f t="shared" ref="L26:L39" si="1">ROUND((+C6*L6),5)</f>
        <v>0</v>
      </c>
      <c r="M26" s="157">
        <f t="shared" ref="M26:M39" si="2">ROUND((+D6*M6),5)</f>
        <v>0</v>
      </c>
      <c r="N26" s="157">
        <f t="shared" ref="N26:N39" si="3">ROUND((+E6*N6),5)</f>
        <v>0</v>
      </c>
      <c r="O26" s="157">
        <f t="shared" ref="O26:O39" si="4">ROUND((+F6*O6),5)</f>
        <v>0</v>
      </c>
      <c r="P26" s="157">
        <f t="shared" ref="P26:P39" si="5">ROUND((+G6*P6),5)</f>
        <v>0</v>
      </c>
      <c r="Q26" s="157">
        <f t="shared" ref="Q26:Q39" si="6">ROUND((+H6*Q6),5)</f>
        <v>0</v>
      </c>
      <c r="R26" s="157">
        <f t="shared" ref="R26:R39" si="7">ROUND((+I6*R6),5)</f>
        <v>0</v>
      </c>
    </row>
    <row r="27" spans="2:18" ht="18" customHeight="1" x14ac:dyDescent="0.3">
      <c r="C27" s="152" t="s">
        <v>200</v>
      </c>
      <c r="D27" s="88"/>
      <c r="E27" s="88"/>
      <c r="F27" s="88"/>
      <c r="G27" s="88"/>
      <c r="H27" s="88"/>
      <c r="I27" s="114"/>
      <c r="J27" s="89"/>
      <c r="K27" s="26">
        <v>1</v>
      </c>
      <c r="L27" s="157">
        <f t="shared" si="1"/>
        <v>0</v>
      </c>
      <c r="M27" s="157">
        <f t="shared" si="2"/>
        <v>0</v>
      </c>
      <c r="N27" s="157">
        <f t="shared" si="3"/>
        <v>0</v>
      </c>
      <c r="O27" s="157">
        <f t="shared" si="4"/>
        <v>0</v>
      </c>
      <c r="P27" s="157">
        <f t="shared" si="5"/>
        <v>0</v>
      </c>
      <c r="Q27" s="157">
        <f t="shared" si="6"/>
        <v>0</v>
      </c>
      <c r="R27" s="157">
        <f t="shared" si="7"/>
        <v>0</v>
      </c>
    </row>
    <row r="28" spans="2:18" ht="18" customHeight="1" x14ac:dyDescent="0.3">
      <c r="C28" s="90"/>
      <c r="D28" s="89"/>
      <c r="E28" s="89"/>
      <c r="F28" s="89"/>
      <c r="G28" s="89"/>
      <c r="H28" s="89"/>
      <c r="I28" s="115"/>
      <c r="J28" s="116"/>
      <c r="K28" s="26">
        <v>2</v>
      </c>
      <c r="L28" s="157">
        <f t="shared" si="1"/>
        <v>0</v>
      </c>
      <c r="M28" s="157">
        <f t="shared" si="2"/>
        <v>0</v>
      </c>
      <c r="N28" s="157">
        <f t="shared" si="3"/>
        <v>0</v>
      </c>
      <c r="O28" s="157">
        <f t="shared" si="4"/>
        <v>0</v>
      </c>
      <c r="P28" s="157">
        <f t="shared" si="5"/>
        <v>0</v>
      </c>
      <c r="Q28" s="157">
        <f t="shared" si="6"/>
        <v>0</v>
      </c>
      <c r="R28" s="157">
        <f t="shared" si="7"/>
        <v>0</v>
      </c>
    </row>
    <row r="29" spans="2:18" ht="18" customHeight="1" x14ac:dyDescent="0.3">
      <c r="C29" s="153" t="s">
        <v>201</v>
      </c>
      <c r="D29" s="116"/>
      <c r="E29" s="116"/>
      <c r="F29" s="116"/>
      <c r="G29" s="116"/>
      <c r="H29" s="116"/>
      <c r="I29" s="115"/>
      <c r="J29" s="89"/>
      <c r="K29" s="26">
        <v>3</v>
      </c>
      <c r="L29" s="157">
        <f t="shared" si="1"/>
        <v>0</v>
      </c>
      <c r="M29" s="157">
        <f t="shared" si="2"/>
        <v>0</v>
      </c>
      <c r="N29" s="157">
        <f t="shared" si="3"/>
        <v>0</v>
      </c>
      <c r="O29" s="157">
        <f t="shared" si="4"/>
        <v>0</v>
      </c>
      <c r="P29" s="157">
        <f t="shared" si="5"/>
        <v>0</v>
      </c>
      <c r="Q29" s="157">
        <f t="shared" si="6"/>
        <v>0</v>
      </c>
      <c r="R29" s="157">
        <f t="shared" si="7"/>
        <v>0</v>
      </c>
    </row>
    <row r="30" spans="2:18" ht="18" customHeight="1" x14ac:dyDescent="0.3">
      <c r="C30" s="140"/>
      <c r="D30" s="89"/>
      <c r="E30" s="89"/>
      <c r="F30" s="89"/>
      <c r="G30" s="89"/>
      <c r="H30" s="89"/>
      <c r="I30" s="115"/>
      <c r="J30" s="116"/>
      <c r="K30" s="26">
        <v>4</v>
      </c>
      <c r="L30" s="157">
        <f t="shared" si="1"/>
        <v>0</v>
      </c>
      <c r="M30" s="157">
        <f t="shared" si="2"/>
        <v>0</v>
      </c>
      <c r="N30" s="157">
        <f t="shared" si="3"/>
        <v>0</v>
      </c>
      <c r="O30" s="157">
        <f t="shared" si="4"/>
        <v>0</v>
      </c>
      <c r="P30" s="157">
        <f t="shared" si="5"/>
        <v>0</v>
      </c>
      <c r="Q30" s="157">
        <f t="shared" si="6"/>
        <v>0</v>
      </c>
      <c r="R30" s="157">
        <f t="shared" si="7"/>
        <v>0</v>
      </c>
    </row>
    <row r="31" spans="2:18" ht="18" customHeight="1" x14ac:dyDescent="0.3">
      <c r="C31" s="154" t="s">
        <v>196</v>
      </c>
      <c r="D31" s="116"/>
      <c r="E31" s="116"/>
      <c r="F31" s="116"/>
      <c r="G31" s="116"/>
      <c r="H31" s="116"/>
      <c r="I31" s="115"/>
      <c r="J31" s="89"/>
      <c r="K31" s="26">
        <v>5</v>
      </c>
      <c r="L31" s="157">
        <f t="shared" si="1"/>
        <v>0</v>
      </c>
      <c r="M31" s="157">
        <f t="shared" si="2"/>
        <v>0</v>
      </c>
      <c r="N31" s="157">
        <f t="shared" si="3"/>
        <v>0</v>
      </c>
      <c r="O31" s="157">
        <f t="shared" si="4"/>
        <v>0</v>
      </c>
      <c r="P31" s="157">
        <f t="shared" si="5"/>
        <v>0</v>
      </c>
      <c r="Q31" s="157">
        <f t="shared" si="6"/>
        <v>0</v>
      </c>
      <c r="R31" s="157">
        <f t="shared" si="7"/>
        <v>0</v>
      </c>
    </row>
    <row r="32" spans="2:18" ht="18" customHeight="1" x14ac:dyDescent="0.3">
      <c r="C32" s="140"/>
      <c r="D32" s="89"/>
      <c r="E32" s="89"/>
      <c r="F32" s="89"/>
      <c r="G32" s="89"/>
      <c r="H32" s="89"/>
      <c r="I32" s="115"/>
      <c r="J32" s="116"/>
      <c r="K32" s="26">
        <v>6</v>
      </c>
      <c r="L32" s="157">
        <f t="shared" si="1"/>
        <v>0</v>
      </c>
      <c r="M32" s="157">
        <f t="shared" si="2"/>
        <v>0</v>
      </c>
      <c r="N32" s="157">
        <f t="shared" si="3"/>
        <v>0</v>
      </c>
      <c r="O32" s="157">
        <f t="shared" si="4"/>
        <v>0</v>
      </c>
      <c r="P32" s="157">
        <f t="shared" si="5"/>
        <v>0</v>
      </c>
      <c r="Q32" s="157">
        <f t="shared" si="6"/>
        <v>0</v>
      </c>
      <c r="R32" s="157">
        <f t="shared" si="7"/>
        <v>0</v>
      </c>
    </row>
    <row r="33" spans="3:18" ht="18" customHeight="1" x14ac:dyDescent="0.3">
      <c r="C33" s="154" t="s">
        <v>202</v>
      </c>
      <c r="D33" s="116"/>
      <c r="E33" s="116"/>
      <c r="F33" s="116"/>
      <c r="G33" s="116"/>
      <c r="H33" s="116"/>
      <c r="I33" s="115"/>
      <c r="J33" s="116"/>
      <c r="K33" s="26">
        <v>7</v>
      </c>
      <c r="L33" s="157">
        <f t="shared" si="1"/>
        <v>0</v>
      </c>
      <c r="M33" s="157">
        <f t="shared" si="2"/>
        <v>0</v>
      </c>
      <c r="N33" s="157">
        <f t="shared" si="3"/>
        <v>0</v>
      </c>
      <c r="O33" s="157">
        <f t="shared" si="4"/>
        <v>0</v>
      </c>
      <c r="P33" s="157">
        <f t="shared" si="5"/>
        <v>0</v>
      </c>
      <c r="Q33" s="157">
        <f t="shared" si="6"/>
        <v>0</v>
      </c>
      <c r="R33" s="157">
        <f t="shared" si="7"/>
        <v>0</v>
      </c>
    </row>
    <row r="34" spans="3:18" ht="18" customHeight="1" x14ac:dyDescent="0.25">
      <c r="C34" s="140"/>
      <c r="D34" s="89"/>
      <c r="E34" s="89"/>
      <c r="F34" s="89"/>
      <c r="G34" s="89"/>
      <c r="H34" s="89"/>
      <c r="I34" s="115"/>
      <c r="J34" s="89"/>
      <c r="K34" s="26">
        <v>8</v>
      </c>
      <c r="L34" s="157">
        <f t="shared" si="1"/>
        <v>0</v>
      </c>
      <c r="M34" s="157">
        <f t="shared" si="2"/>
        <v>0</v>
      </c>
      <c r="N34" s="157">
        <f t="shared" si="3"/>
        <v>0</v>
      </c>
      <c r="O34" s="157">
        <f t="shared" si="4"/>
        <v>0</v>
      </c>
      <c r="P34" s="157">
        <f t="shared" si="5"/>
        <v>0</v>
      </c>
      <c r="Q34" s="157">
        <f t="shared" si="6"/>
        <v>0</v>
      </c>
      <c r="R34" s="157">
        <f t="shared" si="7"/>
        <v>0</v>
      </c>
    </row>
    <row r="35" spans="3:18" ht="18" customHeight="1" x14ac:dyDescent="0.3">
      <c r="C35" s="154" t="s">
        <v>198</v>
      </c>
      <c r="D35" s="116"/>
      <c r="E35" s="116"/>
      <c r="F35" s="116"/>
      <c r="G35" s="116"/>
      <c r="H35" s="116"/>
      <c r="I35" s="115"/>
      <c r="K35" s="26">
        <v>9</v>
      </c>
      <c r="L35" s="157">
        <f t="shared" si="1"/>
        <v>0</v>
      </c>
      <c r="M35" s="157">
        <f t="shared" si="2"/>
        <v>0</v>
      </c>
      <c r="N35" s="157">
        <f t="shared" si="3"/>
        <v>0</v>
      </c>
      <c r="O35" s="157">
        <f t="shared" si="4"/>
        <v>0</v>
      </c>
      <c r="P35" s="157">
        <f t="shared" si="5"/>
        <v>0</v>
      </c>
      <c r="Q35" s="157">
        <f t="shared" si="6"/>
        <v>0</v>
      </c>
      <c r="R35" s="157">
        <f t="shared" si="7"/>
        <v>0</v>
      </c>
    </row>
    <row r="36" spans="3:18" ht="18" customHeight="1" x14ac:dyDescent="0.3">
      <c r="C36" s="155" t="s">
        <v>203</v>
      </c>
      <c r="D36" s="116"/>
      <c r="E36" s="116"/>
      <c r="F36" s="116"/>
      <c r="G36" s="116"/>
      <c r="H36" s="116"/>
      <c r="I36" s="115"/>
      <c r="K36" s="26">
        <v>10</v>
      </c>
      <c r="L36" s="157">
        <f t="shared" si="1"/>
        <v>0</v>
      </c>
      <c r="M36" s="157">
        <f t="shared" si="2"/>
        <v>0</v>
      </c>
      <c r="N36" s="157">
        <f t="shared" si="3"/>
        <v>0</v>
      </c>
      <c r="O36" s="157">
        <f t="shared" si="4"/>
        <v>0</v>
      </c>
      <c r="P36" s="157">
        <f t="shared" si="5"/>
        <v>0</v>
      </c>
      <c r="Q36" s="157">
        <f t="shared" si="6"/>
        <v>0</v>
      </c>
      <c r="R36" s="157">
        <f t="shared" si="7"/>
        <v>0</v>
      </c>
    </row>
    <row r="37" spans="3:18" ht="18" customHeight="1" thickBot="1" x14ac:dyDescent="0.35">
      <c r="C37" s="156" t="s">
        <v>204</v>
      </c>
      <c r="D37" s="91"/>
      <c r="E37" s="91"/>
      <c r="F37" s="91"/>
      <c r="G37" s="91"/>
      <c r="H37" s="91"/>
      <c r="I37" s="117"/>
      <c r="K37" s="26">
        <v>11</v>
      </c>
      <c r="L37" s="157">
        <f t="shared" si="1"/>
        <v>0</v>
      </c>
      <c r="M37" s="157">
        <f t="shared" si="2"/>
        <v>0</v>
      </c>
      <c r="N37" s="157">
        <f t="shared" si="3"/>
        <v>0</v>
      </c>
      <c r="O37" s="157">
        <f t="shared" si="4"/>
        <v>0</v>
      </c>
      <c r="P37" s="157">
        <f t="shared" si="5"/>
        <v>0</v>
      </c>
      <c r="Q37" s="157">
        <f t="shared" si="6"/>
        <v>0</v>
      </c>
      <c r="R37" s="157">
        <f t="shared" si="7"/>
        <v>0</v>
      </c>
    </row>
    <row r="38" spans="3:18" s="119" customFormat="1" ht="18" customHeight="1" x14ac:dyDescent="0.25">
      <c r="K38" s="26">
        <v>12</v>
      </c>
      <c r="L38" s="157">
        <f t="shared" si="1"/>
        <v>0</v>
      </c>
      <c r="M38" s="157">
        <f t="shared" si="2"/>
        <v>0</v>
      </c>
      <c r="N38" s="157">
        <f t="shared" si="3"/>
        <v>0</v>
      </c>
      <c r="O38" s="157">
        <f t="shared" si="4"/>
        <v>0</v>
      </c>
      <c r="P38" s="157">
        <f t="shared" si="5"/>
        <v>0</v>
      </c>
      <c r="Q38" s="157">
        <f t="shared" si="6"/>
        <v>0</v>
      </c>
      <c r="R38" s="157">
        <f t="shared" si="7"/>
        <v>0</v>
      </c>
    </row>
    <row r="39" spans="3:18" ht="18" customHeight="1" x14ac:dyDescent="0.25">
      <c r="K39" s="26" t="s">
        <v>12</v>
      </c>
      <c r="L39" s="157">
        <f t="shared" si="1"/>
        <v>0</v>
      </c>
      <c r="M39" s="157">
        <f t="shared" si="2"/>
        <v>0</v>
      </c>
      <c r="N39" s="157">
        <f t="shared" si="3"/>
        <v>0</v>
      </c>
      <c r="O39" s="157">
        <f t="shared" si="4"/>
        <v>0</v>
      </c>
      <c r="P39" s="157">
        <f t="shared" si="5"/>
        <v>0</v>
      </c>
      <c r="Q39" s="157">
        <f t="shared" si="6"/>
        <v>0</v>
      </c>
      <c r="R39" s="157">
        <f t="shared" si="7"/>
        <v>0</v>
      </c>
    </row>
    <row r="40" spans="3:18" ht="18" customHeight="1" x14ac:dyDescent="0.25">
      <c r="K40" s="26" t="s">
        <v>15</v>
      </c>
      <c r="L40" s="149">
        <f>ROUND(SUM(L26:L39),5)</f>
        <v>0</v>
      </c>
      <c r="M40" s="149">
        <f t="shared" ref="M40:R40" si="8">ROUND(SUM(M26:M39),5)</f>
        <v>0</v>
      </c>
      <c r="N40" s="149">
        <f t="shared" si="8"/>
        <v>0</v>
      </c>
      <c r="O40" s="149">
        <f t="shared" si="8"/>
        <v>0</v>
      </c>
      <c r="P40" s="149">
        <f t="shared" si="8"/>
        <v>0</v>
      </c>
      <c r="Q40" s="150">
        <f t="shared" si="8"/>
        <v>0</v>
      </c>
      <c r="R40" s="150">
        <f t="shared" si="8"/>
        <v>0</v>
      </c>
    </row>
    <row r="41" spans="3:18" ht="18" customHeight="1" x14ac:dyDescent="0.25">
      <c r="K41" s="26"/>
      <c r="L41" s="123"/>
      <c r="M41" s="123"/>
      <c r="N41" s="123"/>
      <c r="O41" s="123"/>
      <c r="P41" s="128" t="s">
        <v>208</v>
      </c>
      <c r="Q41" s="121" t="s">
        <v>62</v>
      </c>
      <c r="R41" s="151">
        <f>ROUND(SUM(L40:R40),5)</f>
        <v>0</v>
      </c>
    </row>
    <row r="42" spans="3:18" ht="18" customHeight="1" x14ac:dyDescent="0.25">
      <c r="K42" s="26"/>
      <c r="L42" s="124"/>
      <c r="M42" s="124"/>
      <c r="N42" s="124"/>
      <c r="O42" s="124"/>
      <c r="P42" s="125" t="s">
        <v>205</v>
      </c>
      <c r="Q42" s="126"/>
      <c r="R42" s="158">
        <f>IF(R21=0,0,ROUND(R41/R21,5))</f>
        <v>0</v>
      </c>
    </row>
    <row r="43" spans="3:18" ht="18" x14ac:dyDescent="0.25"/>
    <row r="44" spans="3:18" ht="18" x14ac:dyDescent="0.25"/>
    <row r="45" spans="3:18" ht="18" x14ac:dyDescent="0.25"/>
    <row r="46" spans="3:18" ht="18" x14ac:dyDescent="0.25"/>
    <row r="47" spans="3:18" ht="18" x14ac:dyDescent="0.25"/>
    <row r="48" spans="3:18" ht="18" x14ac:dyDescent="0.25"/>
    <row r="49" spans="2:9" ht="18" x14ac:dyDescent="0.25"/>
    <row r="50" spans="2:9" ht="18" x14ac:dyDescent="0.25"/>
    <row r="51" spans="2:9" ht="18" x14ac:dyDescent="0.25"/>
    <row r="52" spans="2:9" ht="18" x14ac:dyDescent="0.25"/>
    <row r="53" spans="2:9" ht="18" x14ac:dyDescent="0.25"/>
    <row r="54" spans="2:9" ht="18" x14ac:dyDescent="0.25"/>
    <row r="55" spans="2:9" ht="18" x14ac:dyDescent="0.25"/>
    <row r="56" spans="2:9" ht="18" x14ac:dyDescent="0.25"/>
    <row r="57" spans="2:9" ht="18" x14ac:dyDescent="0.25"/>
    <row r="58" spans="2:9" ht="18" x14ac:dyDescent="0.25"/>
    <row r="59" spans="2:9" s="122" customFormat="1" ht="24.6" customHeight="1" x14ac:dyDescent="0.2"/>
    <row r="60" spans="2:9" ht="24.6" customHeight="1" x14ac:dyDescent="0.25"/>
    <row r="61" spans="2:9" ht="18" x14ac:dyDescent="0.25"/>
    <row r="62" spans="2:9" ht="18" x14ac:dyDescent="0.25">
      <c r="B62" s="26"/>
      <c r="C62" s="111"/>
      <c r="D62" s="111"/>
      <c r="E62" s="111"/>
      <c r="F62" s="111"/>
      <c r="G62" s="111"/>
      <c r="H62" s="111"/>
      <c r="I62" s="111"/>
    </row>
    <row r="63" spans="2:9" ht="18" x14ac:dyDescent="0.25">
      <c r="B63" s="127"/>
      <c r="C63" s="111"/>
      <c r="D63" s="111"/>
      <c r="E63" s="111"/>
      <c r="F63" s="111"/>
      <c r="G63" s="111"/>
      <c r="H63" s="111"/>
      <c r="I63" s="111"/>
    </row>
    <row r="64" spans="2:9" ht="18" x14ac:dyDescent="0.25">
      <c r="B64" s="127"/>
    </row>
    <row r="65" spans="2:2" ht="18" x14ac:dyDescent="0.25">
      <c r="B65" s="127"/>
    </row>
    <row r="66" spans="2:2" ht="18" x14ac:dyDescent="0.25">
      <c r="B66" s="127"/>
    </row>
    <row r="67" spans="2:2" ht="18" x14ac:dyDescent="0.25">
      <c r="B67" s="127"/>
    </row>
    <row r="68" spans="2:2" ht="18" x14ac:dyDescent="0.25">
      <c r="B68" s="127"/>
    </row>
    <row r="69" spans="2:2" ht="18" x14ac:dyDescent="0.25">
      <c r="B69" s="127"/>
    </row>
    <row r="70" spans="2:2" ht="18" x14ac:dyDescent="0.25"/>
    <row r="71" spans="2:2" ht="18" x14ac:dyDescent="0.25"/>
    <row r="72" spans="2:2" ht="18" x14ac:dyDescent="0.25"/>
    <row r="73" spans="2:2" ht="18" x14ac:dyDescent="0.25"/>
    <row r="74" spans="2:2" ht="18" x14ac:dyDescent="0.25"/>
    <row r="75" spans="2:2" ht="18" x14ac:dyDescent="0.25"/>
    <row r="76" spans="2:2" ht="18" x14ac:dyDescent="0.25"/>
    <row r="77" spans="2:2" ht="18" x14ac:dyDescent="0.25"/>
    <row r="78" spans="2:2" ht="18" x14ac:dyDescent="0.25"/>
    <row r="79" spans="2:2" ht="18" x14ac:dyDescent="0.25"/>
    <row r="80" spans="2:2" ht="18" x14ac:dyDescent="0.25"/>
    <row r="81" spans="2:2" ht="18" x14ac:dyDescent="0.25">
      <c r="B81" s="127"/>
    </row>
    <row r="82" spans="2:2" ht="18" x14ac:dyDescent="0.25">
      <c r="B82" s="127"/>
    </row>
    <row r="83" spans="2:2" ht="18" x14ac:dyDescent="0.25">
      <c r="B83" s="127"/>
    </row>
    <row r="84" spans="2:2" ht="18" x14ac:dyDescent="0.25">
      <c r="B84" s="127"/>
    </row>
    <row r="85" spans="2:2" ht="18" x14ac:dyDescent="0.25">
      <c r="B85" s="127"/>
    </row>
    <row r="86" spans="2:2" ht="18" x14ac:dyDescent="0.25">
      <c r="B86" s="127"/>
    </row>
    <row r="87" spans="2:2" ht="18" x14ac:dyDescent="0.25">
      <c r="B87" s="127"/>
    </row>
    <row r="88" spans="2:2" ht="18" x14ac:dyDescent="0.25">
      <c r="B88" s="127"/>
    </row>
    <row r="89" spans="2:2" ht="18" x14ac:dyDescent="0.25">
      <c r="B89" s="127"/>
    </row>
    <row r="90" spans="2:2" ht="18" x14ac:dyDescent="0.25">
      <c r="B90" s="127"/>
    </row>
    <row r="91" spans="2:2" ht="18" x14ac:dyDescent="0.25">
      <c r="B91" s="127"/>
    </row>
    <row r="92" spans="2:2" ht="18" x14ac:dyDescent="0.25">
      <c r="B92" s="127"/>
    </row>
    <row r="93" spans="2:2" ht="18" x14ac:dyDescent="0.25">
      <c r="B93" s="127"/>
    </row>
    <row r="94" spans="2:2" ht="18" x14ac:dyDescent="0.25">
      <c r="B94" s="127"/>
    </row>
    <row r="95" spans="2:2" ht="18" x14ac:dyDescent="0.25">
      <c r="B95" s="127"/>
    </row>
    <row r="96" spans="2:2" ht="18" x14ac:dyDescent="0.25">
      <c r="B96" s="127"/>
    </row>
    <row r="97" spans="2:2" ht="18" x14ac:dyDescent="0.25">
      <c r="B97" s="127"/>
    </row>
    <row r="98" spans="2:2" ht="18" x14ac:dyDescent="0.25">
      <c r="B98" s="127"/>
    </row>
    <row r="99" spans="2:2" ht="18" x14ac:dyDescent="0.25">
      <c r="B99" s="127"/>
    </row>
    <row r="100" spans="2:2" ht="18" x14ac:dyDescent="0.25">
      <c r="B100" s="127"/>
    </row>
    <row r="101" spans="2:2" ht="18" x14ac:dyDescent="0.25">
      <c r="B101" s="127"/>
    </row>
    <row r="102" spans="2:2" ht="18" x14ac:dyDescent="0.25">
      <c r="B102" s="127"/>
    </row>
    <row r="103" spans="2:2" ht="18" x14ac:dyDescent="0.25">
      <c r="B103" s="127"/>
    </row>
    <row r="104" spans="2:2" ht="18" x14ac:dyDescent="0.25">
      <c r="B104" s="127"/>
    </row>
    <row r="105" spans="2:2" ht="18" x14ac:dyDescent="0.25">
      <c r="B105" s="127"/>
    </row>
    <row r="106" spans="2:2" ht="18" x14ac:dyDescent="0.25">
      <c r="B106" s="127"/>
    </row>
    <row r="107" spans="2:2" ht="18" x14ac:dyDescent="0.25">
      <c r="B107" s="127"/>
    </row>
    <row r="108" spans="2:2" ht="18" x14ac:dyDescent="0.25">
      <c r="B108" s="127"/>
    </row>
    <row r="109" spans="2:2" ht="18" x14ac:dyDescent="0.25">
      <c r="B109" s="127"/>
    </row>
    <row r="110" spans="2:2" ht="18" x14ac:dyDescent="0.25">
      <c r="B110" s="127"/>
    </row>
    <row r="111" spans="2:2" ht="18" x14ac:dyDescent="0.25">
      <c r="B111" s="127"/>
    </row>
    <row r="112" spans="2:2" ht="18" x14ac:dyDescent="0.25">
      <c r="B112" s="127"/>
    </row>
    <row r="113" spans="2:2" ht="18" x14ac:dyDescent="0.25">
      <c r="B113" s="127"/>
    </row>
    <row r="114" spans="2:2" ht="18" x14ac:dyDescent="0.25">
      <c r="B114" s="127"/>
    </row>
    <row r="115" spans="2:2" ht="18" x14ac:dyDescent="0.25">
      <c r="B115" s="127"/>
    </row>
    <row r="116" spans="2:2" ht="18" x14ac:dyDescent="0.25">
      <c r="B116" s="127"/>
    </row>
    <row r="117" spans="2:2" ht="18" x14ac:dyDescent="0.25">
      <c r="B117" s="127"/>
    </row>
    <row r="118" spans="2:2" ht="18" x14ac:dyDescent="0.25">
      <c r="B118" s="127"/>
    </row>
    <row r="119" spans="2:2" ht="18" x14ac:dyDescent="0.25">
      <c r="B119" s="127"/>
    </row>
    <row r="120" spans="2:2" ht="18" x14ac:dyDescent="0.25">
      <c r="B120" s="127"/>
    </row>
    <row r="121" spans="2:2" ht="18" x14ac:dyDescent="0.25">
      <c r="B121" s="127"/>
    </row>
    <row r="122" spans="2:2" ht="18" x14ac:dyDescent="0.25">
      <c r="B122" s="127"/>
    </row>
    <row r="123" spans="2:2" ht="18" x14ac:dyDescent="0.25">
      <c r="B123" s="127"/>
    </row>
    <row r="124" spans="2:2" ht="18" x14ac:dyDescent="0.25">
      <c r="B124" s="127"/>
    </row>
    <row r="125" spans="2:2" ht="18" x14ac:dyDescent="0.25">
      <c r="B125" s="127"/>
    </row>
    <row r="126" spans="2:2" ht="18" x14ac:dyDescent="0.25">
      <c r="B126" s="127"/>
    </row>
    <row r="127" spans="2:2" ht="18" x14ac:dyDescent="0.25">
      <c r="B127" s="127"/>
    </row>
  </sheetData>
  <pageMargins left="0.7" right="0.7" top="0.75" bottom="0.75" header="0.3" footer="0.3"/>
  <pageSetup scale="1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3"/>
  <sheetViews>
    <sheetView topLeftCell="A25" zoomScale="80" zoomScaleNormal="80" workbookViewId="0">
      <selection activeCell="J16" sqref="J16"/>
    </sheetView>
  </sheetViews>
  <sheetFormatPr defaultColWidth="8.77734375" defaultRowHeight="18" x14ac:dyDescent="0.25"/>
  <cols>
    <col min="1" max="1" width="13.33203125" style="44" customWidth="1"/>
    <col min="2" max="2" width="12.33203125" style="44" customWidth="1"/>
    <col min="3" max="3" width="14.6640625" style="44" customWidth="1"/>
    <col min="4" max="4" width="18.5546875" style="44" customWidth="1"/>
    <col min="5" max="5" width="15.21875" style="44" bestFit="1" customWidth="1"/>
    <col min="6" max="6" width="10.77734375" style="44" customWidth="1"/>
    <col min="7" max="7" width="13.33203125" style="44" bestFit="1" customWidth="1"/>
    <col min="8" max="8" width="13.21875" style="44" customWidth="1"/>
    <col min="9" max="9" width="21" style="44" bestFit="1" customWidth="1"/>
    <col min="10" max="10" width="13.44140625" style="44" customWidth="1"/>
    <col min="11" max="11" width="15.21875" style="44" bestFit="1" customWidth="1"/>
    <col min="12" max="12" width="11.44140625" style="44" bestFit="1" customWidth="1"/>
    <col min="13" max="13" width="10.109375" style="44" bestFit="1" customWidth="1"/>
    <col min="14" max="15" width="8.77734375" style="44"/>
    <col min="16" max="17" width="12" style="44" customWidth="1"/>
    <col min="18" max="16384" width="8.77734375" style="44"/>
  </cols>
  <sheetData>
    <row r="1" spans="1:11" ht="18.75" x14ac:dyDescent="0.3">
      <c r="A1" s="43" t="s">
        <v>100</v>
      </c>
      <c r="B1" s="43"/>
      <c r="E1" s="45"/>
      <c r="F1" s="45"/>
      <c r="G1" s="45"/>
      <c r="H1" s="45"/>
      <c r="I1" s="45"/>
      <c r="J1" s="45"/>
      <c r="K1" s="46"/>
    </row>
    <row r="2" spans="1:11" ht="18.75" x14ac:dyDescent="0.3">
      <c r="A2" s="98">
        <v>1</v>
      </c>
      <c r="B2" s="48" t="s">
        <v>130</v>
      </c>
      <c r="C2" s="49"/>
      <c r="D2" s="49"/>
      <c r="E2" s="50"/>
      <c r="F2" s="51"/>
      <c r="G2" s="51"/>
      <c r="H2" s="51"/>
      <c r="I2" s="51"/>
      <c r="J2" s="45"/>
      <c r="K2" s="52"/>
    </row>
    <row r="3" spans="1:11" ht="18.75" x14ac:dyDescent="0.3">
      <c r="A3" s="99">
        <v>2</v>
      </c>
      <c r="B3" s="48" t="s">
        <v>131</v>
      </c>
      <c r="C3" s="49"/>
      <c r="D3" s="49"/>
      <c r="E3" s="50"/>
      <c r="F3" s="54"/>
      <c r="G3" s="168"/>
      <c r="H3" s="168"/>
      <c r="I3" s="168"/>
      <c r="J3" s="80"/>
      <c r="K3" s="52"/>
    </row>
    <row r="4" spans="1:11" ht="18.75" x14ac:dyDescent="0.3">
      <c r="A4" s="99">
        <v>3</v>
      </c>
      <c r="B4" s="48" t="s">
        <v>132</v>
      </c>
      <c r="C4" s="49"/>
      <c r="D4" s="49"/>
      <c r="E4" s="50"/>
      <c r="F4" s="54"/>
      <c r="G4" s="169"/>
      <c r="H4" s="170"/>
      <c r="I4" s="170"/>
      <c r="J4" s="171"/>
      <c r="K4" s="52"/>
    </row>
    <row r="5" spans="1:11" ht="18.75" x14ac:dyDescent="0.3">
      <c r="A5" s="99">
        <v>4</v>
      </c>
      <c r="B5" s="48" t="s">
        <v>133</v>
      </c>
      <c r="C5" s="49"/>
      <c r="D5" s="49"/>
      <c r="E5" s="50"/>
      <c r="F5" s="56"/>
      <c r="G5" s="172"/>
      <c r="H5" s="172"/>
      <c r="I5" s="172"/>
      <c r="J5" s="80"/>
      <c r="K5" s="52"/>
    </row>
    <row r="6" spans="1:11" ht="18.75" x14ac:dyDescent="0.3">
      <c r="A6" s="99">
        <v>5</v>
      </c>
      <c r="B6" s="48" t="s">
        <v>101</v>
      </c>
      <c r="C6" s="49"/>
      <c r="D6" s="49"/>
      <c r="E6" s="50"/>
      <c r="F6" s="56"/>
      <c r="G6" s="56"/>
      <c r="H6" s="56"/>
      <c r="I6" s="56"/>
      <c r="J6" s="80"/>
      <c r="K6" s="52"/>
    </row>
    <row r="7" spans="1:11" ht="18.75" x14ac:dyDescent="0.3">
      <c r="A7" s="56"/>
      <c r="B7" s="58"/>
      <c r="C7" s="55"/>
      <c r="D7" s="55"/>
      <c r="E7" s="55"/>
      <c r="F7" s="56"/>
      <c r="G7" s="56"/>
      <c r="H7" s="56"/>
      <c r="I7" s="56"/>
      <c r="J7" s="80"/>
      <c r="K7" s="52"/>
    </row>
    <row r="8" spans="1:11" ht="18.75" x14ac:dyDescent="0.3">
      <c r="A8" s="60" t="s">
        <v>257</v>
      </c>
      <c r="B8" s="61"/>
      <c r="C8" s="61"/>
      <c r="D8" s="45"/>
      <c r="E8" s="45"/>
      <c r="F8" s="45"/>
      <c r="G8" s="56"/>
      <c r="H8" s="56"/>
      <c r="I8" s="56"/>
      <c r="J8" s="80"/>
      <c r="K8" s="52"/>
    </row>
    <row r="9" spans="1:11" ht="18.75" x14ac:dyDescent="0.3">
      <c r="A9" s="62" t="s">
        <v>229</v>
      </c>
      <c r="B9" s="173" t="s">
        <v>81</v>
      </c>
      <c r="C9" s="63" t="s">
        <v>230</v>
      </c>
      <c r="D9" s="64" t="s">
        <v>231</v>
      </c>
      <c r="F9" s="45"/>
      <c r="G9" s="56"/>
      <c r="H9" s="56"/>
      <c r="I9" s="56"/>
      <c r="J9" s="80"/>
      <c r="K9" s="52"/>
    </row>
    <row r="10" spans="1:11" ht="56.25" x14ac:dyDescent="0.3">
      <c r="A10" s="65" t="s">
        <v>97</v>
      </c>
      <c r="B10" s="174" t="s">
        <v>114</v>
      </c>
      <c r="C10" s="65" t="s">
        <v>98</v>
      </c>
      <c r="D10" s="66" t="s">
        <v>134</v>
      </c>
      <c r="F10" s="45"/>
      <c r="G10" s="56"/>
      <c r="H10" s="56"/>
      <c r="I10" s="56"/>
      <c r="J10" s="80"/>
      <c r="K10" s="52"/>
    </row>
    <row r="11" spans="1:11" ht="18.75" x14ac:dyDescent="0.3">
      <c r="A11" s="67" t="s">
        <v>99</v>
      </c>
      <c r="B11" s="68">
        <v>0</v>
      </c>
      <c r="C11" s="69">
        <v>50251.95</v>
      </c>
      <c r="D11" s="70">
        <f t="shared" ref="D11:D23" si="0">B11*C11</f>
        <v>0</v>
      </c>
      <c r="F11" s="45"/>
      <c r="G11" s="56"/>
      <c r="H11" s="56"/>
      <c r="I11" s="56"/>
      <c r="J11" s="80"/>
      <c r="K11" s="52"/>
    </row>
    <row r="12" spans="1:11" ht="18.75" x14ac:dyDescent="0.3">
      <c r="A12" s="67" t="s">
        <v>128</v>
      </c>
      <c r="B12" s="68">
        <v>0</v>
      </c>
      <c r="C12" s="71">
        <v>51301.95</v>
      </c>
      <c r="D12" s="70">
        <f t="shared" si="0"/>
        <v>0</v>
      </c>
      <c r="F12" s="45"/>
      <c r="G12" s="56"/>
      <c r="H12" s="56"/>
      <c r="I12" s="56"/>
      <c r="J12" s="80"/>
      <c r="K12" s="52"/>
    </row>
    <row r="13" spans="1:11" ht="18.75" x14ac:dyDescent="0.3">
      <c r="A13" s="72" t="s">
        <v>129</v>
      </c>
      <c r="B13" s="68">
        <v>0</v>
      </c>
      <c r="C13" s="73">
        <v>52351.95</v>
      </c>
      <c r="D13" s="70">
        <f t="shared" si="0"/>
        <v>0</v>
      </c>
      <c r="F13" s="45"/>
      <c r="G13" s="56"/>
      <c r="H13" s="56"/>
      <c r="I13" s="56"/>
      <c r="J13" s="80"/>
      <c r="K13" s="52"/>
    </row>
    <row r="14" spans="1:11" ht="18.75" x14ac:dyDescent="0.3">
      <c r="A14" s="67" t="s">
        <v>83</v>
      </c>
      <c r="B14" s="68">
        <v>0</v>
      </c>
      <c r="C14" s="73">
        <v>53401.95</v>
      </c>
      <c r="D14" s="70">
        <f t="shared" si="0"/>
        <v>0</v>
      </c>
      <c r="F14" s="45"/>
      <c r="G14" s="56"/>
      <c r="H14" s="56"/>
      <c r="I14" s="56"/>
      <c r="J14" s="80"/>
      <c r="K14" s="52"/>
    </row>
    <row r="15" spans="1:11" ht="18.75" x14ac:dyDescent="0.3">
      <c r="A15" s="67" t="s">
        <v>84</v>
      </c>
      <c r="B15" s="68">
        <v>0</v>
      </c>
      <c r="C15" s="73">
        <v>55239.45</v>
      </c>
      <c r="D15" s="70">
        <f t="shared" si="0"/>
        <v>0</v>
      </c>
      <c r="F15" s="74"/>
      <c r="G15" s="56"/>
      <c r="H15" s="56"/>
      <c r="I15" s="56"/>
      <c r="J15" s="80"/>
      <c r="K15" s="52"/>
    </row>
    <row r="16" spans="1:11" ht="18.75" x14ac:dyDescent="0.3">
      <c r="A16" s="67" t="s">
        <v>85</v>
      </c>
      <c r="B16" s="68">
        <v>0</v>
      </c>
      <c r="C16" s="73">
        <v>57076.95</v>
      </c>
      <c r="D16" s="70">
        <f t="shared" si="0"/>
        <v>0</v>
      </c>
      <c r="F16" s="74"/>
      <c r="G16" s="56"/>
      <c r="H16" s="56"/>
      <c r="I16" s="56"/>
      <c r="J16" s="80"/>
      <c r="K16" s="52"/>
    </row>
    <row r="17" spans="1:13" ht="18.75" x14ac:dyDescent="0.3">
      <c r="A17" s="67" t="s">
        <v>86</v>
      </c>
      <c r="B17" s="68">
        <v>0</v>
      </c>
      <c r="C17" s="73">
        <v>58914.45</v>
      </c>
      <c r="D17" s="70">
        <f t="shared" si="0"/>
        <v>0</v>
      </c>
      <c r="F17" s="74"/>
      <c r="G17" s="56"/>
      <c r="H17" s="56"/>
      <c r="I17" s="56"/>
      <c r="J17" s="80"/>
      <c r="K17" s="52"/>
    </row>
    <row r="18" spans="1:13" ht="18.75" x14ac:dyDescent="0.3">
      <c r="A18" s="67" t="s">
        <v>87</v>
      </c>
      <c r="B18" s="68">
        <v>0</v>
      </c>
      <c r="C18" s="73">
        <v>60751.95</v>
      </c>
      <c r="D18" s="75">
        <f t="shared" si="0"/>
        <v>0</v>
      </c>
      <c r="F18" s="74"/>
      <c r="G18" s="56"/>
      <c r="H18" s="56"/>
      <c r="I18" s="56"/>
      <c r="J18" s="80"/>
      <c r="K18" s="52"/>
    </row>
    <row r="19" spans="1:13" ht="18.75" x14ac:dyDescent="0.3">
      <c r="A19" s="67" t="s">
        <v>138</v>
      </c>
      <c r="B19" s="68">
        <v>0</v>
      </c>
      <c r="C19" s="73">
        <v>64426.95</v>
      </c>
      <c r="D19" s="75">
        <f t="shared" si="0"/>
        <v>0</v>
      </c>
      <c r="F19" s="74"/>
      <c r="G19" s="56"/>
      <c r="H19" s="56"/>
      <c r="I19" s="56"/>
      <c r="J19" s="80"/>
      <c r="K19" s="52"/>
    </row>
    <row r="20" spans="1:13" ht="18.75" x14ac:dyDescent="0.3">
      <c r="A20" s="67" t="s">
        <v>139</v>
      </c>
      <c r="B20" s="68">
        <v>0</v>
      </c>
      <c r="C20" s="73">
        <v>66526.95</v>
      </c>
      <c r="D20" s="75">
        <f t="shared" si="0"/>
        <v>0</v>
      </c>
      <c r="F20" s="74"/>
      <c r="G20" s="56"/>
      <c r="H20" s="56"/>
      <c r="I20" s="56"/>
      <c r="J20" s="80"/>
      <c r="K20" s="52"/>
    </row>
    <row r="21" spans="1:13" ht="18.75" x14ac:dyDescent="0.3">
      <c r="A21" s="67" t="s">
        <v>140</v>
      </c>
      <c r="B21" s="68">
        <v>0</v>
      </c>
      <c r="C21" s="73">
        <v>68626.95</v>
      </c>
      <c r="D21" s="75">
        <f t="shared" si="0"/>
        <v>0</v>
      </c>
      <c r="F21" s="74"/>
      <c r="G21" s="56"/>
      <c r="H21" s="56"/>
      <c r="I21" s="56"/>
      <c r="J21" s="80"/>
      <c r="K21" s="52"/>
    </row>
    <row r="22" spans="1:13" ht="18.75" x14ac:dyDescent="0.3">
      <c r="A22" s="67" t="s">
        <v>148</v>
      </c>
      <c r="B22" s="68">
        <v>0</v>
      </c>
      <c r="C22" s="73">
        <v>70726.95</v>
      </c>
      <c r="D22" s="75">
        <f t="shared" si="0"/>
        <v>0</v>
      </c>
      <c r="F22" s="74"/>
      <c r="G22" s="56"/>
      <c r="H22" s="56"/>
      <c r="I22" s="56"/>
      <c r="J22" s="80"/>
      <c r="K22" s="52"/>
    </row>
    <row r="23" spans="1:13" ht="18.75" x14ac:dyDescent="0.3">
      <c r="A23" s="67" t="s">
        <v>217</v>
      </c>
      <c r="B23" s="68">
        <v>0</v>
      </c>
      <c r="C23" s="73">
        <v>72826.95</v>
      </c>
      <c r="D23" s="75">
        <f t="shared" si="0"/>
        <v>0</v>
      </c>
      <c r="F23" s="74"/>
      <c r="G23" s="56"/>
      <c r="H23" s="56"/>
      <c r="I23" s="56"/>
      <c r="J23" s="80"/>
      <c r="K23" s="52"/>
    </row>
    <row r="24" spans="1:13" ht="19.5" thickBot="1" x14ac:dyDescent="0.35">
      <c r="A24" s="76" t="s">
        <v>136</v>
      </c>
      <c r="B24" s="175">
        <f>SUM(B11:B23)</f>
        <v>0</v>
      </c>
      <c r="C24" s="74"/>
      <c r="D24" s="77" t="s">
        <v>115</v>
      </c>
      <c r="E24" s="176">
        <f>SUM(D11:D23)</f>
        <v>0</v>
      </c>
      <c r="F24" s="74"/>
      <c r="G24" s="56"/>
      <c r="H24" s="56"/>
      <c r="I24" s="56"/>
      <c r="J24" s="80"/>
      <c r="K24" s="52"/>
    </row>
    <row r="25" spans="1:13" ht="19.5" thickTop="1" x14ac:dyDescent="0.3">
      <c r="A25" s="78" t="s">
        <v>95</v>
      </c>
      <c r="B25" s="78"/>
      <c r="C25" s="52"/>
      <c r="D25" s="52"/>
      <c r="E25" s="79"/>
      <c r="F25" s="52"/>
      <c r="G25" s="56"/>
      <c r="H25" s="56"/>
      <c r="I25" s="56"/>
      <c r="J25" s="45"/>
      <c r="K25" s="52"/>
      <c r="L25" s="58"/>
      <c r="M25" s="58"/>
    </row>
    <row r="26" spans="1:13" ht="18.75" x14ac:dyDescent="0.3">
      <c r="A26" s="80" t="s">
        <v>124</v>
      </c>
      <c r="B26" s="80"/>
      <c r="C26" s="80"/>
      <c r="D26" s="80"/>
      <c r="E26" s="79"/>
      <c r="L26" s="58"/>
      <c r="M26" s="58"/>
    </row>
    <row r="27" spans="1:13" ht="18.75" x14ac:dyDescent="0.3">
      <c r="A27" s="80" t="s">
        <v>96</v>
      </c>
      <c r="B27" s="81" t="s">
        <v>32</v>
      </c>
      <c r="C27" s="78" t="s">
        <v>141</v>
      </c>
      <c r="D27" s="82" t="s">
        <v>82</v>
      </c>
      <c r="E27" s="83"/>
    </row>
    <row r="28" spans="1:13" ht="18.75" x14ac:dyDescent="0.3">
      <c r="A28" s="84" t="s">
        <v>88</v>
      </c>
      <c r="B28" s="68">
        <v>0</v>
      </c>
      <c r="C28" s="73">
        <v>2000</v>
      </c>
      <c r="D28" s="177">
        <f>B28*C28</f>
        <v>0</v>
      </c>
      <c r="E28" s="79"/>
    </row>
    <row r="29" spans="1:13" ht="18.75" x14ac:dyDescent="0.3">
      <c r="A29" s="84" t="s">
        <v>89</v>
      </c>
      <c r="B29" s="68"/>
      <c r="C29" s="73">
        <v>3500</v>
      </c>
      <c r="D29" s="177">
        <f>B29*C29</f>
        <v>0</v>
      </c>
      <c r="E29" s="79"/>
    </row>
    <row r="30" spans="1:13" ht="18.75" x14ac:dyDescent="0.3">
      <c r="A30" s="52"/>
      <c r="B30" s="58"/>
      <c r="C30" s="52"/>
      <c r="D30" s="85" t="s">
        <v>102</v>
      </c>
      <c r="E30" s="178">
        <f>SUM(D28:D29)</f>
        <v>0</v>
      </c>
    </row>
    <row r="31" spans="1:13" ht="19.5" thickBot="1" x14ac:dyDescent="0.35">
      <c r="A31" s="52"/>
      <c r="B31" s="58"/>
      <c r="C31" s="52"/>
      <c r="D31" s="52"/>
      <c r="E31" s="86"/>
    </row>
    <row r="32" spans="1:13" x14ac:dyDescent="0.25">
      <c r="A32" s="179" t="s">
        <v>194</v>
      </c>
      <c r="B32" s="180"/>
      <c r="C32" s="180"/>
      <c r="D32" s="180"/>
      <c r="E32" s="180"/>
      <c r="F32" s="180"/>
      <c r="G32" s="88"/>
      <c r="H32" s="181"/>
    </row>
    <row r="33" spans="1:21" x14ac:dyDescent="0.25">
      <c r="A33" s="182"/>
      <c r="B33" s="183"/>
      <c r="C33" s="183"/>
      <c r="D33" s="183"/>
      <c r="E33" s="183"/>
      <c r="F33" s="183"/>
      <c r="G33" s="89"/>
      <c r="H33" s="184"/>
    </row>
    <row r="34" spans="1:21" x14ac:dyDescent="0.25">
      <c r="A34" s="185" t="s">
        <v>195</v>
      </c>
      <c r="B34" s="183"/>
      <c r="C34" s="183"/>
      <c r="D34" s="183"/>
      <c r="E34" s="183"/>
      <c r="F34" s="183"/>
      <c r="G34" s="89"/>
      <c r="H34" s="184"/>
    </row>
    <row r="35" spans="1:21" x14ac:dyDescent="0.25">
      <c r="A35" s="182"/>
      <c r="B35" s="183"/>
      <c r="C35" s="183"/>
      <c r="D35" s="183"/>
      <c r="E35" s="183"/>
      <c r="F35" s="183"/>
      <c r="G35" s="89"/>
      <c r="H35" s="184"/>
    </row>
    <row r="36" spans="1:21" x14ac:dyDescent="0.25">
      <c r="A36" s="186" t="s">
        <v>196</v>
      </c>
      <c r="B36" s="183"/>
      <c r="C36" s="183"/>
      <c r="D36" s="183"/>
      <c r="E36" s="183"/>
      <c r="F36" s="183"/>
      <c r="G36" s="89"/>
      <c r="H36" s="184"/>
    </row>
    <row r="37" spans="1:21" x14ac:dyDescent="0.25">
      <c r="A37" s="186"/>
      <c r="B37" s="183"/>
      <c r="C37" s="183"/>
      <c r="D37" s="183"/>
      <c r="E37" s="183"/>
      <c r="F37" s="183"/>
      <c r="G37" s="89"/>
      <c r="H37" s="184"/>
    </row>
    <row r="38" spans="1:21" x14ac:dyDescent="0.25">
      <c r="A38" s="186" t="s">
        <v>197</v>
      </c>
      <c r="B38" s="183"/>
      <c r="C38" s="183"/>
      <c r="D38" s="183"/>
      <c r="E38" s="183"/>
      <c r="F38" s="183"/>
      <c r="G38" s="89"/>
      <c r="H38" s="184"/>
    </row>
    <row r="39" spans="1:21" x14ac:dyDescent="0.25">
      <c r="A39" s="90"/>
      <c r="B39" s="89"/>
      <c r="C39" s="89"/>
      <c r="D39" s="89"/>
      <c r="E39" s="89"/>
      <c r="F39" s="89"/>
      <c r="G39" s="89"/>
      <c r="H39" s="184"/>
    </row>
    <row r="40" spans="1:21" x14ac:dyDescent="0.25">
      <c r="A40" s="186" t="s">
        <v>198</v>
      </c>
      <c r="B40" s="183"/>
      <c r="C40" s="183"/>
      <c r="D40" s="183"/>
      <c r="E40" s="183"/>
      <c r="F40" s="183"/>
      <c r="G40" s="89"/>
      <c r="H40" s="184"/>
    </row>
    <row r="41" spans="1:21" ht="18.75" thickBot="1" x14ac:dyDescent="0.3">
      <c r="A41" s="187" t="s">
        <v>199</v>
      </c>
      <c r="B41" s="188"/>
      <c r="C41" s="188"/>
      <c r="D41" s="188"/>
      <c r="E41" s="188"/>
      <c r="F41" s="188"/>
      <c r="G41" s="91"/>
      <c r="H41" s="189"/>
    </row>
    <row r="42" spans="1:21" s="58" customFormat="1" ht="18.75" x14ac:dyDescent="0.3">
      <c r="C42" s="52"/>
      <c r="D42" s="52"/>
      <c r="E42" s="190"/>
      <c r="K42" s="44"/>
      <c r="L42" s="44"/>
      <c r="M42" s="44"/>
      <c r="N42" s="44"/>
      <c r="O42" s="44"/>
      <c r="P42" s="44"/>
      <c r="Q42" s="44"/>
      <c r="R42" s="44"/>
      <c r="S42" s="44"/>
      <c r="T42" s="44"/>
      <c r="U42" s="44"/>
    </row>
    <row r="43" spans="1:21" s="58" customFormat="1" ht="18.75" x14ac:dyDescent="0.3">
      <c r="A43" s="191" t="s">
        <v>126</v>
      </c>
      <c r="B43" s="191"/>
      <c r="C43" s="100"/>
      <c r="D43" s="100"/>
      <c r="E43" s="79"/>
      <c r="K43" s="44"/>
      <c r="L43" s="44"/>
      <c r="M43" s="44"/>
      <c r="N43" s="44"/>
      <c r="O43" s="44"/>
      <c r="P43" s="44"/>
      <c r="Q43" s="44"/>
      <c r="R43" s="44"/>
      <c r="S43" s="44"/>
      <c r="T43" s="44"/>
      <c r="U43" s="44"/>
    </row>
    <row r="44" spans="1:21" s="58" customFormat="1" ht="37.5" x14ac:dyDescent="0.3">
      <c r="A44" s="192" t="s">
        <v>122</v>
      </c>
      <c r="B44" s="193"/>
      <c r="C44" s="193"/>
      <c r="D44" s="194"/>
      <c r="E44" s="195"/>
      <c r="K44" s="44"/>
      <c r="L44" s="44"/>
      <c r="M44" s="44"/>
      <c r="N44" s="44"/>
      <c r="O44" s="44"/>
      <c r="P44" s="44"/>
      <c r="Q44" s="44"/>
      <c r="R44" s="44"/>
      <c r="S44" s="44"/>
      <c r="T44" s="44"/>
      <c r="U44" s="44"/>
    </row>
    <row r="45" spans="1:21" s="58" customFormat="1" ht="18.75" x14ac:dyDescent="0.3">
      <c r="A45" s="100"/>
      <c r="B45" s="196" t="s">
        <v>32</v>
      </c>
      <c r="C45" s="197" t="s">
        <v>121</v>
      </c>
      <c r="D45" s="196" t="s">
        <v>82</v>
      </c>
      <c r="E45" s="101"/>
      <c r="K45" s="44"/>
      <c r="L45" s="44"/>
      <c r="M45" s="44"/>
    </row>
    <row r="46" spans="1:21" s="58" customFormat="1" ht="18.75" x14ac:dyDescent="0.3">
      <c r="A46" s="198" t="s">
        <v>125</v>
      </c>
      <c r="B46" s="68">
        <v>0</v>
      </c>
      <c r="C46" s="199">
        <v>3000</v>
      </c>
      <c r="D46" s="200">
        <f>B46*C46</f>
        <v>0</v>
      </c>
      <c r="E46" s="83"/>
      <c r="F46" s="78"/>
      <c r="K46" s="44"/>
    </row>
    <row r="47" spans="1:21" s="58" customFormat="1" ht="18.75" x14ac:dyDescent="0.3">
      <c r="A47" s="80"/>
      <c r="B47" s="81"/>
      <c r="C47" s="102"/>
      <c r="D47" s="201" t="s">
        <v>123</v>
      </c>
      <c r="E47" s="178">
        <f>D46</f>
        <v>0</v>
      </c>
      <c r="F47" s="78"/>
      <c r="G47" s="44"/>
      <c r="H47" s="44"/>
      <c r="I47" s="44"/>
      <c r="K47" s="44"/>
    </row>
    <row r="48" spans="1:21" s="58" customFormat="1" ht="18.75" x14ac:dyDescent="0.3">
      <c r="A48" s="80"/>
      <c r="B48" s="81"/>
      <c r="D48" s="85"/>
      <c r="E48" s="103"/>
      <c r="F48" s="78"/>
      <c r="G48" s="44"/>
      <c r="H48" s="44"/>
      <c r="I48" s="44"/>
      <c r="K48" s="44"/>
    </row>
    <row r="49" spans="1:11" s="58" customFormat="1" ht="18.75" x14ac:dyDescent="0.3">
      <c r="A49" s="52"/>
      <c r="B49" s="52"/>
      <c r="D49" s="104" t="s">
        <v>149</v>
      </c>
      <c r="E49" s="178">
        <f>SUM(E24:E48)</f>
        <v>0</v>
      </c>
      <c r="F49" s="52"/>
      <c r="G49" s="44"/>
      <c r="H49" s="44"/>
      <c r="I49" s="44"/>
      <c r="K49" s="44"/>
    </row>
    <row r="50" spans="1:11" s="58" customFormat="1" ht="19.5" thickBot="1" x14ac:dyDescent="0.35">
      <c r="A50" s="105"/>
      <c r="B50" s="105"/>
      <c r="D50" s="52" t="s">
        <v>116</v>
      </c>
      <c r="E50" s="202">
        <f>IF(B24=0,0,E49/B24)</f>
        <v>0</v>
      </c>
      <c r="F50" s="52"/>
      <c r="G50" s="44"/>
      <c r="H50" s="44"/>
      <c r="I50" s="44"/>
      <c r="K50" s="44"/>
    </row>
    <row r="51" spans="1:11" s="97" customFormat="1" ht="20.25" thickTop="1" thickBot="1" x14ac:dyDescent="0.35">
      <c r="A51" s="44"/>
      <c r="B51" s="44"/>
      <c r="C51" s="58"/>
      <c r="D51" s="58"/>
      <c r="E51" s="58"/>
      <c r="F51" s="58"/>
      <c r="G51" s="44"/>
      <c r="H51" s="44"/>
      <c r="I51" s="44"/>
      <c r="J51" s="44"/>
      <c r="K51" s="44"/>
    </row>
    <row r="52" spans="1:11" ht="74.45" customHeight="1" thickBot="1" x14ac:dyDescent="0.3">
      <c r="A52" s="92" t="s">
        <v>147</v>
      </c>
      <c r="B52" s="93"/>
      <c r="C52" s="93"/>
      <c r="D52" s="93"/>
      <c r="E52" s="93"/>
      <c r="F52" s="93"/>
      <c r="G52" s="94"/>
      <c r="H52" s="95"/>
      <c r="I52" s="96"/>
    </row>
    <row r="53" spans="1:11" x14ac:dyDescent="0.25">
      <c r="K53" s="105"/>
    </row>
  </sheetData>
  <pageMargins left="0.75" right="0.25" top="0" bottom="0" header="0.3" footer="0.3"/>
  <pageSetup scale="18" orientation="portrait" horizontalDpi="1800" verticalDpi="1800" r:id="rId1"/>
  <colBreaks count="1" manualBreakCount="1">
    <brk id="43"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7"/>
  <sheetViews>
    <sheetView zoomScale="80" zoomScaleNormal="80" workbookViewId="0">
      <selection activeCell="H26" sqref="H26"/>
    </sheetView>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13" customWidth="1"/>
    <col min="11" max="11" width="11.44140625" customWidth="1"/>
    <col min="15" max="15" width="12" style="44" customWidth="1"/>
    <col min="16" max="16" width="12" customWidth="1"/>
  </cols>
  <sheetData>
    <row r="1" spans="1:16" ht="18.75" customHeight="1" x14ac:dyDescent="0.3">
      <c r="A1" s="43" t="s">
        <v>157</v>
      </c>
      <c r="B1" s="43"/>
      <c r="C1" s="44"/>
      <c r="D1" s="44"/>
      <c r="E1" s="45"/>
      <c r="F1" s="45"/>
      <c r="G1" s="45"/>
      <c r="H1" s="45"/>
      <c r="I1" s="45"/>
      <c r="J1" s="45"/>
    </row>
    <row r="2" spans="1:16" ht="18.75" customHeight="1" x14ac:dyDescent="0.3">
      <c r="A2" s="47">
        <v>1</v>
      </c>
      <c r="B2" s="48" t="s">
        <v>130</v>
      </c>
      <c r="C2" s="49"/>
      <c r="D2" s="49"/>
      <c r="E2" s="50"/>
      <c r="F2" s="51"/>
      <c r="G2" s="51"/>
      <c r="H2" s="51"/>
      <c r="I2" s="51"/>
      <c r="J2" s="45"/>
    </row>
    <row r="3" spans="1:16" ht="18.75" customHeight="1" x14ac:dyDescent="0.3">
      <c r="A3" s="53">
        <v>2</v>
      </c>
      <c r="B3" s="48" t="s">
        <v>135</v>
      </c>
      <c r="C3" s="49"/>
      <c r="D3" s="49"/>
      <c r="E3" s="50"/>
      <c r="F3" s="54"/>
      <c r="G3" s="55"/>
      <c r="H3" s="55"/>
      <c r="I3" s="55"/>
      <c r="J3" s="45"/>
    </row>
    <row r="4" spans="1:16" ht="18.75" customHeight="1" x14ac:dyDescent="0.3">
      <c r="A4" s="53">
        <v>3</v>
      </c>
      <c r="B4" s="48" t="s">
        <v>133</v>
      </c>
      <c r="C4" s="49"/>
      <c r="D4" s="49"/>
      <c r="E4" s="50"/>
      <c r="F4" s="54"/>
      <c r="G4" s="55"/>
      <c r="H4" s="55"/>
      <c r="I4" s="55"/>
      <c r="J4" s="45"/>
    </row>
    <row r="5" spans="1:16" ht="18.75" customHeight="1" x14ac:dyDescent="0.3">
      <c r="A5" s="53">
        <v>4</v>
      </c>
      <c r="B5" s="48" t="s">
        <v>127</v>
      </c>
      <c r="C5" s="49"/>
      <c r="D5" s="49"/>
      <c r="E5" s="50"/>
      <c r="F5" s="56"/>
      <c r="G5" s="56"/>
      <c r="H5" s="56"/>
      <c r="I5" s="56"/>
      <c r="J5" s="45"/>
    </row>
    <row r="6" spans="1:16" ht="18.75" customHeight="1" x14ac:dyDescent="0.3">
      <c r="A6" s="57"/>
      <c r="B6" s="58"/>
      <c r="C6" s="55"/>
      <c r="D6" s="55"/>
      <c r="E6" s="55"/>
      <c r="F6" s="56"/>
      <c r="G6" s="56"/>
      <c r="H6" s="56"/>
      <c r="I6" s="56"/>
      <c r="J6" s="45"/>
    </row>
    <row r="7" spans="1:16" ht="18.75" customHeight="1" x14ac:dyDescent="0.3">
      <c r="A7" s="56"/>
      <c r="B7" s="56"/>
      <c r="C7" s="56"/>
      <c r="D7" s="56"/>
      <c r="E7" s="59"/>
      <c r="F7" s="56"/>
      <c r="G7" s="56"/>
      <c r="H7" s="56"/>
      <c r="I7" s="56"/>
      <c r="J7" s="45"/>
    </row>
    <row r="8" spans="1:16" s="44" customFormat="1" ht="18.75" x14ac:dyDescent="0.3">
      <c r="A8" s="60" t="s">
        <v>257</v>
      </c>
      <c r="B8" s="61"/>
      <c r="C8" s="61"/>
      <c r="D8" s="45"/>
      <c r="E8" s="45"/>
      <c r="F8" s="45"/>
      <c r="G8" s="56"/>
      <c r="H8" s="56"/>
      <c r="I8" s="56"/>
      <c r="J8" s="45"/>
      <c r="K8"/>
      <c r="L8"/>
      <c r="M8"/>
      <c r="N8"/>
      <c r="P8"/>
    </row>
    <row r="9" spans="1:16" s="44" customFormat="1" ht="18.75" x14ac:dyDescent="0.3">
      <c r="A9" s="62" t="s">
        <v>229</v>
      </c>
      <c r="B9" s="173" t="s">
        <v>81</v>
      </c>
      <c r="C9" s="63" t="s">
        <v>230</v>
      </c>
      <c r="D9" s="64" t="s">
        <v>231</v>
      </c>
      <c r="F9" s="45"/>
      <c r="G9" s="56"/>
      <c r="H9" s="56"/>
      <c r="I9" s="56"/>
      <c r="J9" s="45"/>
      <c r="K9"/>
      <c r="L9"/>
      <c r="M9"/>
      <c r="N9"/>
      <c r="P9"/>
    </row>
    <row r="10" spans="1:16" s="44" customFormat="1" ht="56.25" x14ac:dyDescent="0.3">
      <c r="A10" s="65" t="s">
        <v>97</v>
      </c>
      <c r="B10" s="174" t="s">
        <v>114</v>
      </c>
      <c r="C10" s="65" t="s">
        <v>98</v>
      </c>
      <c r="D10" s="66" t="s">
        <v>134</v>
      </c>
      <c r="F10" s="45"/>
      <c r="G10" s="56"/>
      <c r="H10" s="56"/>
      <c r="I10" s="56"/>
      <c r="J10" s="45"/>
      <c r="K10"/>
      <c r="L10"/>
      <c r="M10"/>
      <c r="N10"/>
      <c r="P10"/>
    </row>
    <row r="11" spans="1:16" s="44" customFormat="1" ht="18.75" x14ac:dyDescent="0.3">
      <c r="A11" s="67" t="s">
        <v>99</v>
      </c>
      <c r="B11" s="68">
        <v>0</v>
      </c>
      <c r="C11" s="69">
        <v>50251.95</v>
      </c>
      <c r="D11" s="70">
        <f t="shared" ref="D11:D23" si="0">B11*C11</f>
        <v>0</v>
      </c>
      <c r="F11" s="45"/>
      <c r="G11" s="56"/>
      <c r="H11" s="56"/>
      <c r="I11" s="56"/>
      <c r="J11" s="45"/>
      <c r="K11"/>
      <c r="L11"/>
      <c r="M11"/>
      <c r="N11"/>
      <c r="P11"/>
    </row>
    <row r="12" spans="1:16" s="44" customFormat="1" ht="18.75" x14ac:dyDescent="0.3">
      <c r="A12" s="67" t="s">
        <v>128</v>
      </c>
      <c r="B12" s="68">
        <v>0</v>
      </c>
      <c r="C12" s="71">
        <v>51301.95</v>
      </c>
      <c r="D12" s="70">
        <f t="shared" si="0"/>
        <v>0</v>
      </c>
      <c r="F12" s="45"/>
      <c r="G12" s="56"/>
      <c r="H12" s="56"/>
      <c r="I12" s="56"/>
      <c r="J12" s="45"/>
      <c r="K12"/>
      <c r="L12"/>
      <c r="M12"/>
      <c r="N12"/>
      <c r="P12"/>
    </row>
    <row r="13" spans="1:16" s="44" customFormat="1" ht="18.75" x14ac:dyDescent="0.3">
      <c r="A13" s="72" t="s">
        <v>129</v>
      </c>
      <c r="B13" s="68">
        <v>0</v>
      </c>
      <c r="C13" s="73">
        <v>52351.95</v>
      </c>
      <c r="D13" s="70">
        <f t="shared" si="0"/>
        <v>0</v>
      </c>
      <c r="F13" s="45"/>
      <c r="G13" s="56"/>
      <c r="H13" s="56"/>
      <c r="I13" s="56"/>
      <c r="J13" s="45"/>
      <c r="K13"/>
      <c r="L13"/>
      <c r="M13"/>
      <c r="N13"/>
      <c r="P13"/>
    </row>
    <row r="14" spans="1:16" s="44" customFormat="1" ht="18.75" x14ac:dyDescent="0.3">
      <c r="A14" s="67" t="s">
        <v>83</v>
      </c>
      <c r="B14" s="68">
        <v>0</v>
      </c>
      <c r="C14" s="73">
        <v>53401.95</v>
      </c>
      <c r="D14" s="70">
        <f t="shared" si="0"/>
        <v>0</v>
      </c>
      <c r="F14" s="45"/>
      <c r="G14" s="56"/>
      <c r="H14" s="56"/>
      <c r="I14" s="56"/>
      <c r="J14" s="45"/>
      <c r="K14"/>
      <c r="L14"/>
      <c r="M14"/>
      <c r="N14"/>
      <c r="P14"/>
    </row>
    <row r="15" spans="1:16" s="44" customFormat="1" ht="18.75" x14ac:dyDescent="0.3">
      <c r="A15" s="67" t="s">
        <v>84</v>
      </c>
      <c r="B15" s="68">
        <v>0</v>
      </c>
      <c r="C15" s="73">
        <v>55239.45</v>
      </c>
      <c r="D15" s="70">
        <f t="shared" si="0"/>
        <v>0</v>
      </c>
      <c r="F15" s="74"/>
      <c r="G15" s="56"/>
      <c r="H15" s="56"/>
      <c r="I15" s="56"/>
      <c r="J15" s="45"/>
      <c r="K15"/>
      <c r="L15"/>
      <c r="M15"/>
      <c r="N15"/>
      <c r="P15"/>
    </row>
    <row r="16" spans="1:16" s="44" customFormat="1" ht="18.75" x14ac:dyDescent="0.3">
      <c r="A16" s="67" t="s">
        <v>85</v>
      </c>
      <c r="B16" s="68">
        <v>0</v>
      </c>
      <c r="C16" s="73">
        <v>57076.95</v>
      </c>
      <c r="D16" s="70">
        <f t="shared" si="0"/>
        <v>0</v>
      </c>
      <c r="F16" s="74"/>
      <c r="G16" s="56"/>
      <c r="H16" s="56"/>
      <c r="I16" s="56"/>
      <c r="J16" s="45"/>
      <c r="K16"/>
      <c r="L16"/>
      <c r="M16"/>
      <c r="N16"/>
      <c r="P16"/>
    </row>
    <row r="17" spans="1:16" s="44" customFormat="1" ht="18.75" x14ac:dyDescent="0.3">
      <c r="A17" s="67" t="s">
        <v>86</v>
      </c>
      <c r="B17" s="68">
        <v>0</v>
      </c>
      <c r="C17" s="73">
        <v>58914.45</v>
      </c>
      <c r="D17" s="70">
        <f t="shared" si="0"/>
        <v>0</v>
      </c>
      <c r="F17" s="74"/>
      <c r="G17" s="56"/>
      <c r="H17" s="56"/>
      <c r="I17" s="56"/>
      <c r="J17" s="45"/>
      <c r="K17"/>
      <c r="L17"/>
      <c r="M17"/>
      <c r="N17"/>
      <c r="P17"/>
    </row>
    <row r="18" spans="1:16" s="44" customFormat="1" ht="18.75" x14ac:dyDescent="0.3">
      <c r="A18" s="67" t="s">
        <v>87</v>
      </c>
      <c r="B18" s="68">
        <v>0</v>
      </c>
      <c r="C18" s="73">
        <v>60751.95</v>
      </c>
      <c r="D18" s="75">
        <f t="shared" si="0"/>
        <v>0</v>
      </c>
      <c r="F18" s="74"/>
      <c r="G18" s="56"/>
      <c r="H18" s="56"/>
      <c r="I18" s="56"/>
      <c r="J18" s="45"/>
      <c r="K18"/>
      <c r="L18"/>
      <c r="M18"/>
      <c r="N18"/>
      <c r="P18"/>
    </row>
    <row r="19" spans="1:16" s="44" customFormat="1" ht="18.75" x14ac:dyDescent="0.3">
      <c r="A19" s="67" t="s">
        <v>138</v>
      </c>
      <c r="B19" s="68">
        <v>0</v>
      </c>
      <c r="C19" s="73">
        <v>64426.95</v>
      </c>
      <c r="D19" s="75">
        <f t="shared" si="0"/>
        <v>0</v>
      </c>
      <c r="F19" s="74"/>
      <c r="G19" s="56"/>
      <c r="H19" s="56"/>
      <c r="I19" s="56"/>
      <c r="J19" s="45"/>
      <c r="K19"/>
      <c r="L19"/>
      <c r="M19"/>
      <c r="N19"/>
      <c r="P19"/>
    </row>
    <row r="20" spans="1:16" s="44" customFormat="1" ht="18.75" x14ac:dyDescent="0.3">
      <c r="A20" s="67" t="s">
        <v>139</v>
      </c>
      <c r="B20" s="68">
        <v>0</v>
      </c>
      <c r="C20" s="73">
        <v>66526.95</v>
      </c>
      <c r="D20" s="75">
        <f t="shared" si="0"/>
        <v>0</v>
      </c>
      <c r="F20" s="74"/>
      <c r="G20" s="56"/>
      <c r="H20" s="56"/>
      <c r="I20" s="56"/>
      <c r="J20" s="45"/>
      <c r="K20"/>
      <c r="L20"/>
      <c r="M20"/>
      <c r="N20"/>
      <c r="P20"/>
    </row>
    <row r="21" spans="1:16" s="44" customFormat="1" ht="18.75" x14ac:dyDescent="0.3">
      <c r="A21" s="67" t="s">
        <v>140</v>
      </c>
      <c r="B21" s="68">
        <v>0</v>
      </c>
      <c r="C21" s="73">
        <v>68626.95</v>
      </c>
      <c r="D21" s="75">
        <f t="shared" si="0"/>
        <v>0</v>
      </c>
      <c r="F21" s="74"/>
      <c r="G21" s="56"/>
      <c r="H21" s="56"/>
      <c r="I21" s="56"/>
      <c r="J21" s="45"/>
      <c r="K21"/>
      <c r="L21"/>
      <c r="M21"/>
      <c r="N21"/>
      <c r="P21"/>
    </row>
    <row r="22" spans="1:16" s="44" customFormat="1" ht="18.75" x14ac:dyDescent="0.3">
      <c r="A22" s="67" t="s">
        <v>148</v>
      </c>
      <c r="B22" s="68">
        <v>0</v>
      </c>
      <c r="C22" s="73">
        <v>70726.95</v>
      </c>
      <c r="D22" s="75">
        <f t="shared" si="0"/>
        <v>0</v>
      </c>
      <c r="F22" s="74"/>
      <c r="G22" s="56"/>
      <c r="H22" s="56"/>
      <c r="I22" s="56"/>
      <c r="J22" s="45"/>
      <c r="K22"/>
      <c r="L22"/>
      <c r="M22"/>
      <c r="N22"/>
      <c r="P22"/>
    </row>
    <row r="23" spans="1:16" s="44" customFormat="1" ht="18.75" x14ac:dyDescent="0.3">
      <c r="A23" s="67" t="s">
        <v>217</v>
      </c>
      <c r="B23" s="68">
        <v>0</v>
      </c>
      <c r="C23" s="73">
        <v>72826.95</v>
      </c>
      <c r="D23" s="75">
        <f t="shared" si="0"/>
        <v>0</v>
      </c>
      <c r="F23" s="74"/>
      <c r="G23" s="56"/>
      <c r="H23" s="56"/>
      <c r="I23" s="56"/>
      <c r="J23" s="45"/>
      <c r="K23"/>
      <c r="L23"/>
      <c r="M23"/>
      <c r="N23"/>
      <c r="P23"/>
    </row>
    <row r="24" spans="1:16" s="44" customFormat="1" ht="19.5" thickBot="1" x14ac:dyDescent="0.35">
      <c r="A24" s="76" t="s">
        <v>136</v>
      </c>
      <c r="B24" s="175">
        <f>SUM(B11:B23)</f>
        <v>0</v>
      </c>
      <c r="C24" s="74"/>
      <c r="D24" s="77" t="s">
        <v>115</v>
      </c>
      <c r="E24" s="176">
        <f>SUM(D11:D23)</f>
        <v>0</v>
      </c>
      <c r="F24" s="74"/>
      <c r="G24" s="56"/>
      <c r="H24" s="56"/>
      <c r="I24" s="56"/>
      <c r="J24" s="45"/>
      <c r="K24"/>
      <c r="L24"/>
      <c r="M24"/>
      <c r="N24"/>
      <c r="P24"/>
    </row>
    <row r="25" spans="1:16" ht="19.5" customHeight="1" thickTop="1" x14ac:dyDescent="0.3">
      <c r="A25" s="78" t="s">
        <v>95</v>
      </c>
      <c r="B25" s="78"/>
      <c r="C25" s="52"/>
      <c r="D25" s="52"/>
      <c r="E25" s="79"/>
      <c r="F25" s="52"/>
      <c r="G25" s="56"/>
      <c r="H25" s="56"/>
      <c r="I25" s="56"/>
      <c r="J25" s="45"/>
    </row>
    <row r="26" spans="1:16" ht="18.75" customHeight="1" x14ac:dyDescent="0.3">
      <c r="A26" s="80" t="s">
        <v>124</v>
      </c>
      <c r="B26" s="80"/>
      <c r="C26" s="80"/>
      <c r="D26" s="80"/>
      <c r="E26" s="79"/>
      <c r="F26" s="44"/>
      <c r="G26" s="56"/>
      <c r="H26" s="56"/>
      <c r="I26" s="56"/>
      <c r="J26" s="45"/>
    </row>
    <row r="27" spans="1:16" ht="18.75" customHeight="1" x14ac:dyDescent="0.3">
      <c r="A27" s="80" t="s">
        <v>96</v>
      </c>
      <c r="B27" s="81" t="s">
        <v>32</v>
      </c>
      <c r="C27" s="78" t="s">
        <v>141</v>
      </c>
      <c r="D27" s="82" t="s">
        <v>82</v>
      </c>
      <c r="E27" s="83"/>
      <c r="F27" s="44"/>
      <c r="G27" s="56"/>
      <c r="H27" s="56"/>
      <c r="I27" s="56"/>
      <c r="J27" s="45"/>
    </row>
    <row r="28" spans="1:16" ht="18.75" customHeight="1" x14ac:dyDescent="0.3">
      <c r="A28" s="84" t="s">
        <v>88</v>
      </c>
      <c r="B28" s="68">
        <v>0</v>
      </c>
      <c r="C28" s="73">
        <v>2000</v>
      </c>
      <c r="D28" s="146">
        <f>B28*C28</f>
        <v>0</v>
      </c>
      <c r="E28" s="79"/>
      <c r="F28" s="44"/>
      <c r="G28" s="44"/>
      <c r="H28" s="44"/>
      <c r="I28" s="44"/>
      <c r="J28" s="44"/>
    </row>
    <row r="29" spans="1:16" ht="18.75" customHeight="1" x14ac:dyDescent="0.3">
      <c r="A29" s="84" t="s">
        <v>89</v>
      </c>
      <c r="B29" s="68">
        <v>0</v>
      </c>
      <c r="C29" s="73">
        <v>3500</v>
      </c>
      <c r="D29" s="146">
        <f>B29*C29</f>
        <v>0</v>
      </c>
      <c r="E29" s="79"/>
      <c r="F29" s="44"/>
      <c r="G29" s="44"/>
      <c r="H29" s="44"/>
      <c r="I29" s="44"/>
      <c r="J29" s="44"/>
    </row>
    <row r="30" spans="1:16" ht="18.75" customHeight="1" x14ac:dyDescent="0.3">
      <c r="A30" s="52"/>
      <c r="B30" s="58"/>
      <c r="C30" s="52"/>
      <c r="D30" s="85" t="s">
        <v>102</v>
      </c>
      <c r="E30" s="129">
        <f>SUM(D28:D29)</f>
        <v>0</v>
      </c>
      <c r="F30" s="44"/>
      <c r="G30" s="44"/>
      <c r="H30" s="44"/>
      <c r="I30" s="44"/>
      <c r="J30" s="44"/>
    </row>
    <row r="31" spans="1:16" ht="19.5" customHeight="1" x14ac:dyDescent="0.3">
      <c r="A31" s="52"/>
      <c r="B31" s="58"/>
      <c r="C31" s="52"/>
      <c r="D31" s="52"/>
      <c r="E31" s="86"/>
      <c r="F31" s="44"/>
      <c r="G31" s="44"/>
      <c r="H31" s="44"/>
      <c r="I31" s="44"/>
      <c r="J31" s="44"/>
    </row>
    <row r="32" spans="1:16" ht="18" customHeight="1" x14ac:dyDescent="0.3">
      <c r="A32" s="7"/>
      <c r="B32" s="7"/>
      <c r="C32" s="8"/>
      <c r="D32" s="9" t="s">
        <v>149</v>
      </c>
      <c r="E32" s="129">
        <f>E24+E30</f>
        <v>0</v>
      </c>
      <c r="F32" s="7"/>
      <c r="G32" s="7"/>
      <c r="H32" s="7"/>
      <c r="I32" s="8"/>
      <c r="J32" s="8"/>
    </row>
    <row r="33" spans="1:15" ht="18" customHeight="1" thickBot="1" x14ac:dyDescent="0.35">
      <c r="A33" s="10"/>
      <c r="B33" s="10"/>
      <c r="C33" s="8"/>
      <c r="D33" s="7" t="s">
        <v>116</v>
      </c>
      <c r="E33" s="145">
        <f>IF(AND(B24=0,E30=0),0,E32/B24)</f>
        <v>0</v>
      </c>
      <c r="F33" s="7"/>
      <c r="G33" s="7"/>
      <c r="H33" s="7"/>
      <c r="I33" s="8"/>
      <c r="J33" s="8"/>
    </row>
    <row r="34" spans="1:15" ht="18" customHeight="1" thickTop="1" thickBot="1" x14ac:dyDescent="0.3">
      <c r="A34" s="10"/>
      <c r="B34" s="10"/>
      <c r="C34" s="8"/>
      <c r="D34" s="7"/>
      <c r="E34" s="87"/>
      <c r="F34" s="7"/>
      <c r="G34" s="7"/>
      <c r="H34" s="7"/>
      <c r="I34" s="8"/>
      <c r="J34" s="8"/>
    </row>
    <row r="35" spans="1:15" s="134" customFormat="1" x14ac:dyDescent="0.25">
      <c r="A35" s="130" t="s">
        <v>194</v>
      </c>
      <c r="B35" s="131"/>
      <c r="C35" s="131"/>
      <c r="D35" s="131"/>
      <c r="E35" s="131"/>
      <c r="F35" s="131"/>
      <c r="G35" s="132"/>
      <c r="H35" s="133"/>
    </row>
    <row r="36" spans="1:15" s="134" customFormat="1" x14ac:dyDescent="0.25">
      <c r="A36" s="135"/>
      <c r="B36" s="136"/>
      <c r="C36" s="136"/>
      <c r="D36" s="136"/>
      <c r="E36" s="136"/>
      <c r="F36" s="136"/>
      <c r="H36" s="137"/>
    </row>
    <row r="37" spans="1:15" s="134" customFormat="1" x14ac:dyDescent="0.25">
      <c r="A37" s="138" t="s">
        <v>195</v>
      </c>
      <c r="B37" s="136"/>
      <c r="C37" s="136"/>
      <c r="D37" s="136"/>
      <c r="E37" s="136"/>
      <c r="F37" s="136"/>
      <c r="H37" s="137"/>
    </row>
    <row r="38" spans="1:15" s="134" customFormat="1" x14ac:dyDescent="0.25">
      <c r="A38" s="135"/>
      <c r="B38" s="136"/>
      <c r="C38" s="136"/>
      <c r="D38" s="136"/>
      <c r="E38" s="136"/>
      <c r="F38" s="136"/>
      <c r="H38" s="137"/>
    </row>
    <row r="39" spans="1:15" s="134" customFormat="1" x14ac:dyDescent="0.25">
      <c r="A39" s="139" t="s">
        <v>196</v>
      </c>
      <c r="B39" s="136"/>
      <c r="C39" s="136"/>
      <c r="D39" s="136"/>
      <c r="E39" s="136"/>
      <c r="F39" s="136"/>
      <c r="H39" s="137"/>
    </row>
    <row r="40" spans="1:15" s="134" customFormat="1" x14ac:dyDescent="0.25">
      <c r="A40" s="139"/>
      <c r="B40" s="136"/>
      <c r="C40" s="136"/>
      <c r="D40" s="136"/>
      <c r="E40" s="136"/>
      <c r="F40" s="136"/>
      <c r="H40" s="137"/>
    </row>
    <row r="41" spans="1:15" s="134" customFormat="1" x14ac:dyDescent="0.25">
      <c r="A41" s="139" t="s">
        <v>197</v>
      </c>
      <c r="B41" s="136"/>
      <c r="C41" s="136"/>
      <c r="D41" s="136"/>
      <c r="E41" s="136"/>
      <c r="F41" s="136"/>
      <c r="H41" s="137"/>
    </row>
    <row r="42" spans="1:15" s="134" customFormat="1" x14ac:dyDescent="0.25">
      <c r="A42" s="140"/>
      <c r="H42" s="137"/>
    </row>
    <row r="43" spans="1:15" s="134" customFormat="1" x14ac:dyDescent="0.25">
      <c r="A43" s="139" t="s">
        <v>198</v>
      </c>
      <c r="B43" s="136"/>
      <c r="C43" s="136"/>
      <c r="D43" s="136"/>
      <c r="E43" s="136"/>
      <c r="F43" s="136"/>
      <c r="H43" s="137"/>
    </row>
    <row r="44" spans="1:15" s="134" customFormat="1" ht="18.75" thickBot="1" x14ac:dyDescent="0.3">
      <c r="A44" s="141" t="s">
        <v>199</v>
      </c>
      <c r="B44" s="142"/>
      <c r="C44" s="142"/>
      <c r="D44" s="142"/>
      <c r="E44" s="142"/>
      <c r="F44" s="142"/>
      <c r="G44" s="143"/>
      <c r="H44" s="144"/>
    </row>
    <row r="45" spans="1:15" ht="18.75" customHeight="1" thickBot="1" x14ac:dyDescent="0.35">
      <c r="A45" s="10"/>
      <c r="B45" s="10"/>
      <c r="C45" s="8"/>
      <c r="D45" s="7"/>
      <c r="E45" s="87"/>
      <c r="F45" s="7"/>
      <c r="G45" s="7"/>
      <c r="H45" s="7"/>
      <c r="I45" s="8"/>
      <c r="J45" s="8"/>
      <c r="O45" s="58"/>
    </row>
    <row r="46" spans="1:15" s="44" customFormat="1" ht="90.75" thickBot="1" x14ac:dyDescent="0.3">
      <c r="A46" s="92" t="s">
        <v>147</v>
      </c>
      <c r="B46" s="93"/>
      <c r="C46" s="93"/>
      <c r="D46" s="93"/>
      <c r="E46" s="93"/>
      <c r="F46" s="93"/>
      <c r="G46" s="94"/>
      <c r="H46" s="95"/>
      <c r="I46" s="96"/>
    </row>
    <row r="47" spans="1:15" ht="18.75" customHeight="1" x14ac:dyDescent="0.3">
      <c r="O47" s="58"/>
    </row>
    <row r="48" spans="1:15" ht="18.75" customHeight="1" x14ac:dyDescent="0.3">
      <c r="O48" s="58"/>
    </row>
    <row r="49" spans="15:15" ht="18.75" customHeight="1" x14ac:dyDescent="0.3">
      <c r="O49" s="58"/>
    </row>
    <row r="50" spans="15:15" ht="19.5" customHeight="1" x14ac:dyDescent="0.3">
      <c r="O50" s="58"/>
    </row>
    <row r="51" spans="15:15" ht="20.25" customHeight="1" x14ac:dyDescent="0.25">
      <c r="O51" s="97"/>
    </row>
    <row r="52" spans="15:15" ht="90.75" customHeight="1" x14ac:dyDescent="0.25"/>
    <row r="53" spans="15:15" ht="18" customHeight="1" x14ac:dyDescent="0.25"/>
    <row r="54" spans="15:15" ht="18" customHeight="1" x14ac:dyDescent="0.25"/>
    <row r="55" spans="15:15" ht="18" customHeight="1" x14ac:dyDescent="0.25"/>
    <row r="56" spans="15:15" ht="18" customHeight="1" x14ac:dyDescent="0.25"/>
    <row r="57" spans="15:15" s="44" customFormat="1" x14ac:dyDescent="0.25"/>
  </sheetData>
  <pageMargins left="0.75" right="0.25" top="0" bottom="0" header="0.3" footer="0.3"/>
  <pageSetup scale="18" orientation="portrait" horizontalDpi="1800" verticalDpi="18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F72B-5624-4E31-B441-F55A8F68EBDF}">
  <sheetPr codeName="Sheet6"/>
  <dimension ref="A1:X77"/>
  <sheetViews>
    <sheetView topLeftCell="A46" zoomScaleNormal="100" workbookViewId="0">
      <selection activeCell="L16" sqref="L16"/>
    </sheetView>
  </sheetViews>
  <sheetFormatPr defaultRowHeight="15.75" x14ac:dyDescent="0.25"/>
  <cols>
    <col min="1" max="1" width="2.77734375" style="36" customWidth="1"/>
    <col min="2" max="2" width="11" style="38" customWidth="1"/>
    <col min="3" max="3" width="12.21875" style="35" bestFit="1" customWidth="1"/>
    <col min="4" max="4" width="12.109375" style="35" customWidth="1"/>
    <col min="5" max="5" width="12.21875" style="35" bestFit="1" customWidth="1"/>
    <col min="6" max="6" width="11.77734375" style="37" customWidth="1"/>
    <col min="7" max="7" width="12.21875" style="36" bestFit="1" customWidth="1"/>
    <col min="8" max="8" width="12.21875" style="36" customWidth="1"/>
    <col min="9" max="9" width="13.6640625" style="36" customWidth="1"/>
    <col min="10" max="10" width="12.21875" style="36" bestFit="1" customWidth="1"/>
    <col min="11" max="11" width="11.88671875" style="36" bestFit="1" customWidth="1"/>
    <col min="12" max="12" width="13" style="36" customWidth="1"/>
    <col min="13" max="13" width="12.21875" style="36" bestFit="1" customWidth="1"/>
    <col min="14" max="14" width="11.88671875" style="36" bestFit="1" customWidth="1"/>
    <col min="15" max="24" width="8.77734375" style="36"/>
    <col min="25" max="257" width="8.77734375" style="35"/>
    <col min="258" max="258" width="4.33203125" style="35" customWidth="1"/>
    <col min="259" max="259" width="10.109375" style="35" customWidth="1"/>
    <col min="260" max="260" width="10" style="35" customWidth="1"/>
    <col min="261" max="261" width="13.21875" style="35" customWidth="1"/>
    <col min="262" max="262" width="12.5546875" style="35" customWidth="1"/>
    <col min="263" max="263" width="14.33203125" style="35" customWidth="1"/>
    <col min="264" max="264" width="8.109375" style="35" customWidth="1"/>
    <col min="265" max="513" width="8.77734375" style="35"/>
    <col min="514" max="514" width="4.33203125" style="35" customWidth="1"/>
    <col min="515" max="515" width="10.109375" style="35" customWidth="1"/>
    <col min="516" max="516" width="10" style="35" customWidth="1"/>
    <col min="517" max="517" width="13.21875" style="35" customWidth="1"/>
    <col min="518" max="518" width="12.5546875" style="35" customWidth="1"/>
    <col min="519" max="519" width="14.33203125" style="35" customWidth="1"/>
    <col min="520" max="520" width="8.109375" style="35" customWidth="1"/>
    <col min="521" max="769" width="8.77734375" style="35"/>
    <col min="770" max="770" width="4.33203125" style="35" customWidth="1"/>
    <col min="771" max="771" width="10.109375" style="35" customWidth="1"/>
    <col min="772" max="772" width="10" style="35" customWidth="1"/>
    <col min="773" max="773" width="13.21875" style="35" customWidth="1"/>
    <col min="774" max="774" width="12.5546875" style="35" customWidth="1"/>
    <col min="775" max="775" width="14.33203125" style="35" customWidth="1"/>
    <col min="776" max="776" width="8.109375" style="35" customWidth="1"/>
    <col min="777" max="1025" width="8.77734375" style="35"/>
    <col min="1026" max="1026" width="4.33203125" style="35" customWidth="1"/>
    <col min="1027" max="1027" width="10.109375" style="35" customWidth="1"/>
    <col min="1028" max="1028" width="10" style="35" customWidth="1"/>
    <col min="1029" max="1029" width="13.21875" style="35" customWidth="1"/>
    <col min="1030" max="1030" width="12.5546875" style="35" customWidth="1"/>
    <col min="1031" max="1031" width="14.33203125" style="35" customWidth="1"/>
    <col min="1032" max="1032" width="8.109375" style="35" customWidth="1"/>
    <col min="1033" max="1281" width="8.77734375" style="35"/>
    <col min="1282" max="1282" width="4.33203125" style="35" customWidth="1"/>
    <col min="1283" max="1283" width="10.109375" style="35" customWidth="1"/>
    <col min="1284" max="1284" width="10" style="35" customWidth="1"/>
    <col min="1285" max="1285" width="13.21875" style="35" customWidth="1"/>
    <col min="1286" max="1286" width="12.5546875" style="35" customWidth="1"/>
    <col min="1287" max="1287" width="14.33203125" style="35" customWidth="1"/>
    <col min="1288" max="1288" width="8.109375" style="35" customWidth="1"/>
    <col min="1289" max="1537" width="8.77734375" style="35"/>
    <col min="1538" max="1538" width="4.33203125" style="35" customWidth="1"/>
    <col min="1539" max="1539" width="10.109375" style="35" customWidth="1"/>
    <col min="1540" max="1540" width="10" style="35" customWidth="1"/>
    <col min="1541" max="1541" width="13.21875" style="35" customWidth="1"/>
    <col min="1542" max="1542" width="12.5546875" style="35" customWidth="1"/>
    <col min="1543" max="1543" width="14.33203125" style="35" customWidth="1"/>
    <col min="1544" max="1544" width="8.109375" style="35" customWidth="1"/>
    <col min="1545" max="1793" width="8.77734375" style="35"/>
    <col min="1794" max="1794" width="4.33203125" style="35" customWidth="1"/>
    <col min="1795" max="1795" width="10.109375" style="35" customWidth="1"/>
    <col min="1796" max="1796" width="10" style="35" customWidth="1"/>
    <col min="1797" max="1797" width="13.21875" style="35" customWidth="1"/>
    <col min="1798" max="1798" width="12.5546875" style="35" customWidth="1"/>
    <col min="1799" max="1799" width="14.33203125" style="35" customWidth="1"/>
    <col min="1800" max="1800" width="8.109375" style="35" customWidth="1"/>
    <col min="1801" max="2049" width="8.77734375" style="35"/>
    <col min="2050" max="2050" width="4.33203125" style="35" customWidth="1"/>
    <col min="2051" max="2051" width="10.109375" style="35" customWidth="1"/>
    <col min="2052" max="2052" width="10" style="35" customWidth="1"/>
    <col min="2053" max="2053" width="13.21875" style="35" customWidth="1"/>
    <col min="2054" max="2054" width="12.5546875" style="35" customWidth="1"/>
    <col min="2055" max="2055" width="14.33203125" style="35" customWidth="1"/>
    <col min="2056" max="2056" width="8.109375" style="35" customWidth="1"/>
    <col min="2057" max="2305" width="8.77734375" style="35"/>
    <col min="2306" max="2306" width="4.33203125" style="35" customWidth="1"/>
    <col min="2307" max="2307" width="10.109375" style="35" customWidth="1"/>
    <col min="2308" max="2308" width="10" style="35" customWidth="1"/>
    <col min="2309" max="2309" width="13.21875" style="35" customWidth="1"/>
    <col min="2310" max="2310" width="12.5546875" style="35" customWidth="1"/>
    <col min="2311" max="2311" width="14.33203125" style="35" customWidth="1"/>
    <col min="2312" max="2312" width="8.109375" style="35" customWidth="1"/>
    <col min="2313" max="2561" width="8.77734375" style="35"/>
    <col min="2562" max="2562" width="4.33203125" style="35" customWidth="1"/>
    <col min="2563" max="2563" width="10.109375" style="35" customWidth="1"/>
    <col min="2564" max="2564" width="10" style="35" customWidth="1"/>
    <col min="2565" max="2565" width="13.21875" style="35" customWidth="1"/>
    <col min="2566" max="2566" width="12.5546875" style="35" customWidth="1"/>
    <col min="2567" max="2567" width="14.33203125" style="35" customWidth="1"/>
    <col min="2568" max="2568" width="8.109375" style="35" customWidth="1"/>
    <col min="2569" max="2817" width="8.77734375" style="35"/>
    <col min="2818" max="2818" width="4.33203125" style="35" customWidth="1"/>
    <col min="2819" max="2819" width="10.109375" style="35" customWidth="1"/>
    <col min="2820" max="2820" width="10" style="35" customWidth="1"/>
    <col min="2821" max="2821" width="13.21875" style="35" customWidth="1"/>
    <col min="2822" max="2822" width="12.5546875" style="35" customWidth="1"/>
    <col min="2823" max="2823" width="14.33203125" style="35" customWidth="1"/>
    <col min="2824" max="2824" width="8.109375" style="35" customWidth="1"/>
    <col min="2825" max="3073" width="8.77734375" style="35"/>
    <col min="3074" max="3074" width="4.33203125" style="35" customWidth="1"/>
    <col min="3075" max="3075" width="10.109375" style="35" customWidth="1"/>
    <col min="3076" max="3076" width="10" style="35" customWidth="1"/>
    <col min="3077" max="3077" width="13.21875" style="35" customWidth="1"/>
    <col min="3078" max="3078" width="12.5546875" style="35" customWidth="1"/>
    <col min="3079" max="3079" width="14.33203125" style="35" customWidth="1"/>
    <col min="3080" max="3080" width="8.109375" style="35" customWidth="1"/>
    <col min="3081" max="3329" width="8.77734375" style="35"/>
    <col min="3330" max="3330" width="4.33203125" style="35" customWidth="1"/>
    <col min="3331" max="3331" width="10.109375" style="35" customWidth="1"/>
    <col min="3332" max="3332" width="10" style="35" customWidth="1"/>
    <col min="3333" max="3333" width="13.21875" style="35" customWidth="1"/>
    <col min="3334" max="3334" width="12.5546875" style="35" customWidth="1"/>
    <col min="3335" max="3335" width="14.33203125" style="35" customWidth="1"/>
    <col min="3336" max="3336" width="8.109375" style="35" customWidth="1"/>
    <col min="3337" max="3585" width="8.77734375" style="35"/>
    <col min="3586" max="3586" width="4.33203125" style="35" customWidth="1"/>
    <col min="3587" max="3587" width="10.109375" style="35" customWidth="1"/>
    <col min="3588" max="3588" width="10" style="35" customWidth="1"/>
    <col min="3589" max="3589" width="13.21875" style="35" customWidth="1"/>
    <col min="3590" max="3590" width="12.5546875" style="35" customWidth="1"/>
    <col min="3591" max="3591" width="14.33203125" style="35" customWidth="1"/>
    <col min="3592" max="3592" width="8.109375" style="35" customWidth="1"/>
    <col min="3593" max="3841" width="8.77734375" style="35"/>
    <col min="3842" max="3842" width="4.33203125" style="35" customWidth="1"/>
    <col min="3843" max="3843" width="10.109375" style="35" customWidth="1"/>
    <col min="3844" max="3844" width="10" style="35" customWidth="1"/>
    <col min="3845" max="3845" width="13.21875" style="35" customWidth="1"/>
    <col min="3846" max="3846" width="12.5546875" style="35" customWidth="1"/>
    <col min="3847" max="3847" width="14.33203125" style="35" customWidth="1"/>
    <col min="3848" max="3848" width="8.109375" style="35" customWidth="1"/>
    <col min="3849" max="4097" width="8.77734375" style="35"/>
    <col min="4098" max="4098" width="4.33203125" style="35" customWidth="1"/>
    <col min="4099" max="4099" width="10.109375" style="35" customWidth="1"/>
    <col min="4100" max="4100" width="10" style="35" customWidth="1"/>
    <col min="4101" max="4101" width="13.21875" style="35" customWidth="1"/>
    <col min="4102" max="4102" width="12.5546875" style="35" customWidth="1"/>
    <col min="4103" max="4103" width="14.33203125" style="35" customWidth="1"/>
    <col min="4104" max="4104" width="8.109375" style="35" customWidth="1"/>
    <col min="4105" max="4353" width="8.77734375" style="35"/>
    <col min="4354" max="4354" width="4.33203125" style="35" customWidth="1"/>
    <col min="4355" max="4355" width="10.109375" style="35" customWidth="1"/>
    <col min="4356" max="4356" width="10" style="35" customWidth="1"/>
    <col min="4357" max="4357" width="13.21875" style="35" customWidth="1"/>
    <col min="4358" max="4358" width="12.5546875" style="35" customWidth="1"/>
    <col min="4359" max="4359" width="14.33203125" style="35" customWidth="1"/>
    <col min="4360" max="4360" width="8.109375" style="35" customWidth="1"/>
    <col min="4361" max="4609" width="8.77734375" style="35"/>
    <col min="4610" max="4610" width="4.33203125" style="35" customWidth="1"/>
    <col min="4611" max="4611" width="10.109375" style="35" customWidth="1"/>
    <col min="4612" max="4612" width="10" style="35" customWidth="1"/>
    <col min="4613" max="4613" width="13.21875" style="35" customWidth="1"/>
    <col min="4614" max="4614" width="12.5546875" style="35" customWidth="1"/>
    <col min="4615" max="4615" width="14.33203125" style="35" customWidth="1"/>
    <col min="4616" max="4616" width="8.109375" style="35" customWidth="1"/>
    <col min="4617" max="4865" width="8.77734375" style="35"/>
    <col min="4866" max="4866" width="4.33203125" style="35" customWidth="1"/>
    <col min="4867" max="4867" width="10.109375" style="35" customWidth="1"/>
    <col min="4868" max="4868" width="10" style="35" customWidth="1"/>
    <col min="4869" max="4869" width="13.21875" style="35" customWidth="1"/>
    <col min="4870" max="4870" width="12.5546875" style="35" customWidth="1"/>
    <col min="4871" max="4871" width="14.33203125" style="35" customWidth="1"/>
    <col min="4872" max="4872" width="8.109375" style="35" customWidth="1"/>
    <col min="4873" max="5121" width="8.77734375" style="35"/>
    <col min="5122" max="5122" width="4.33203125" style="35" customWidth="1"/>
    <col min="5123" max="5123" width="10.109375" style="35" customWidth="1"/>
    <col min="5124" max="5124" width="10" style="35" customWidth="1"/>
    <col min="5125" max="5125" width="13.21875" style="35" customWidth="1"/>
    <col min="5126" max="5126" width="12.5546875" style="35" customWidth="1"/>
    <col min="5127" max="5127" width="14.33203125" style="35" customWidth="1"/>
    <col min="5128" max="5128" width="8.109375" style="35" customWidth="1"/>
    <col min="5129" max="5377" width="8.77734375" style="35"/>
    <col min="5378" max="5378" width="4.33203125" style="35" customWidth="1"/>
    <col min="5379" max="5379" width="10.109375" style="35" customWidth="1"/>
    <col min="5380" max="5380" width="10" style="35" customWidth="1"/>
    <col min="5381" max="5381" width="13.21875" style="35" customWidth="1"/>
    <col min="5382" max="5382" width="12.5546875" style="35" customWidth="1"/>
    <col min="5383" max="5383" width="14.33203125" style="35" customWidth="1"/>
    <col min="5384" max="5384" width="8.109375" style="35" customWidth="1"/>
    <col min="5385" max="5633" width="8.77734375" style="35"/>
    <col min="5634" max="5634" width="4.33203125" style="35" customWidth="1"/>
    <col min="5635" max="5635" width="10.109375" style="35" customWidth="1"/>
    <col min="5636" max="5636" width="10" style="35" customWidth="1"/>
    <col min="5637" max="5637" width="13.21875" style="35" customWidth="1"/>
    <col min="5638" max="5638" width="12.5546875" style="35" customWidth="1"/>
    <col min="5639" max="5639" width="14.33203125" style="35" customWidth="1"/>
    <col min="5640" max="5640" width="8.109375" style="35" customWidth="1"/>
    <col min="5641" max="5889" width="8.77734375" style="35"/>
    <col min="5890" max="5890" width="4.33203125" style="35" customWidth="1"/>
    <col min="5891" max="5891" width="10.109375" style="35" customWidth="1"/>
    <col min="5892" max="5892" width="10" style="35" customWidth="1"/>
    <col min="5893" max="5893" width="13.21875" style="35" customWidth="1"/>
    <col min="5894" max="5894" width="12.5546875" style="35" customWidth="1"/>
    <col min="5895" max="5895" width="14.33203125" style="35" customWidth="1"/>
    <col min="5896" max="5896" width="8.109375" style="35" customWidth="1"/>
    <col min="5897" max="6145" width="8.77734375" style="35"/>
    <col min="6146" max="6146" width="4.33203125" style="35" customWidth="1"/>
    <col min="6147" max="6147" width="10.109375" style="35" customWidth="1"/>
    <col min="6148" max="6148" width="10" style="35" customWidth="1"/>
    <col min="6149" max="6149" width="13.21875" style="35" customWidth="1"/>
    <col min="6150" max="6150" width="12.5546875" style="35" customWidth="1"/>
    <col min="6151" max="6151" width="14.33203125" style="35" customWidth="1"/>
    <col min="6152" max="6152" width="8.109375" style="35" customWidth="1"/>
    <col min="6153" max="6401" width="8.77734375" style="35"/>
    <col min="6402" max="6402" width="4.33203125" style="35" customWidth="1"/>
    <col min="6403" max="6403" width="10.109375" style="35" customWidth="1"/>
    <col min="6404" max="6404" width="10" style="35" customWidth="1"/>
    <col min="6405" max="6405" width="13.21875" style="35" customWidth="1"/>
    <col min="6406" max="6406" width="12.5546875" style="35" customWidth="1"/>
    <col min="6407" max="6407" width="14.33203125" style="35" customWidth="1"/>
    <col min="6408" max="6408" width="8.109375" style="35" customWidth="1"/>
    <col min="6409" max="6657" width="8.77734375" style="35"/>
    <col min="6658" max="6658" width="4.33203125" style="35" customWidth="1"/>
    <col min="6659" max="6659" width="10.109375" style="35" customWidth="1"/>
    <col min="6660" max="6660" width="10" style="35" customWidth="1"/>
    <col min="6661" max="6661" width="13.21875" style="35" customWidth="1"/>
    <col min="6662" max="6662" width="12.5546875" style="35" customWidth="1"/>
    <col min="6663" max="6663" width="14.33203125" style="35" customWidth="1"/>
    <col min="6664" max="6664" width="8.109375" style="35" customWidth="1"/>
    <col min="6665" max="6913" width="8.77734375" style="35"/>
    <col min="6914" max="6914" width="4.33203125" style="35" customWidth="1"/>
    <col min="6915" max="6915" width="10.109375" style="35" customWidth="1"/>
    <col min="6916" max="6916" width="10" style="35" customWidth="1"/>
    <col min="6917" max="6917" width="13.21875" style="35" customWidth="1"/>
    <col min="6918" max="6918" width="12.5546875" style="35" customWidth="1"/>
    <col min="6919" max="6919" width="14.33203125" style="35" customWidth="1"/>
    <col min="6920" max="6920" width="8.109375" style="35" customWidth="1"/>
    <col min="6921" max="7169" width="8.77734375" style="35"/>
    <col min="7170" max="7170" width="4.33203125" style="35" customWidth="1"/>
    <col min="7171" max="7171" width="10.109375" style="35" customWidth="1"/>
    <col min="7172" max="7172" width="10" style="35" customWidth="1"/>
    <col min="7173" max="7173" width="13.21875" style="35" customWidth="1"/>
    <col min="7174" max="7174" width="12.5546875" style="35" customWidth="1"/>
    <col min="7175" max="7175" width="14.33203125" style="35" customWidth="1"/>
    <col min="7176" max="7176" width="8.109375" style="35" customWidth="1"/>
    <col min="7177" max="7425" width="8.77734375" style="35"/>
    <col min="7426" max="7426" width="4.33203125" style="35" customWidth="1"/>
    <col min="7427" max="7427" width="10.109375" style="35" customWidth="1"/>
    <col min="7428" max="7428" width="10" style="35" customWidth="1"/>
    <col min="7429" max="7429" width="13.21875" style="35" customWidth="1"/>
    <col min="7430" max="7430" width="12.5546875" style="35" customWidth="1"/>
    <col min="7431" max="7431" width="14.33203125" style="35" customWidth="1"/>
    <col min="7432" max="7432" width="8.109375" style="35" customWidth="1"/>
    <col min="7433" max="7681" width="8.77734375" style="35"/>
    <col min="7682" max="7682" width="4.33203125" style="35" customWidth="1"/>
    <col min="7683" max="7683" width="10.109375" style="35" customWidth="1"/>
    <col min="7684" max="7684" width="10" style="35" customWidth="1"/>
    <col min="7685" max="7685" width="13.21875" style="35" customWidth="1"/>
    <col min="7686" max="7686" width="12.5546875" style="35" customWidth="1"/>
    <col min="7687" max="7687" width="14.33203125" style="35" customWidth="1"/>
    <col min="7688" max="7688" width="8.109375" style="35" customWidth="1"/>
    <col min="7689" max="7937" width="8.77734375" style="35"/>
    <col min="7938" max="7938" width="4.33203125" style="35" customWidth="1"/>
    <col min="7939" max="7939" width="10.109375" style="35" customWidth="1"/>
    <col min="7940" max="7940" width="10" style="35" customWidth="1"/>
    <col min="7941" max="7941" width="13.21875" style="35" customWidth="1"/>
    <col min="7942" max="7942" width="12.5546875" style="35" customWidth="1"/>
    <col min="7943" max="7943" width="14.33203125" style="35" customWidth="1"/>
    <col min="7944" max="7944" width="8.109375" style="35" customWidth="1"/>
    <col min="7945" max="8193" width="8.77734375" style="35"/>
    <col min="8194" max="8194" width="4.33203125" style="35" customWidth="1"/>
    <col min="8195" max="8195" width="10.109375" style="35" customWidth="1"/>
    <col min="8196" max="8196" width="10" style="35" customWidth="1"/>
    <col min="8197" max="8197" width="13.21875" style="35" customWidth="1"/>
    <col min="8198" max="8198" width="12.5546875" style="35" customWidth="1"/>
    <col min="8199" max="8199" width="14.33203125" style="35" customWidth="1"/>
    <col min="8200" max="8200" width="8.109375" style="35" customWidth="1"/>
    <col min="8201" max="8449" width="8.77734375" style="35"/>
    <col min="8450" max="8450" width="4.33203125" style="35" customWidth="1"/>
    <col min="8451" max="8451" width="10.109375" style="35" customWidth="1"/>
    <col min="8452" max="8452" width="10" style="35" customWidth="1"/>
    <col min="8453" max="8453" width="13.21875" style="35" customWidth="1"/>
    <col min="8454" max="8454" width="12.5546875" style="35" customWidth="1"/>
    <col min="8455" max="8455" width="14.33203125" style="35" customWidth="1"/>
    <col min="8456" max="8456" width="8.109375" style="35" customWidth="1"/>
    <col min="8457" max="8705" width="8.77734375" style="35"/>
    <col min="8706" max="8706" width="4.33203125" style="35" customWidth="1"/>
    <col min="8707" max="8707" width="10.109375" style="35" customWidth="1"/>
    <col min="8708" max="8708" width="10" style="35" customWidth="1"/>
    <col min="8709" max="8709" width="13.21875" style="35" customWidth="1"/>
    <col min="8710" max="8710" width="12.5546875" style="35" customWidth="1"/>
    <col min="8711" max="8711" width="14.33203125" style="35" customWidth="1"/>
    <col min="8712" max="8712" width="8.109375" style="35" customWidth="1"/>
    <col min="8713" max="8961" width="8.77734375" style="35"/>
    <col min="8962" max="8962" width="4.33203125" style="35" customWidth="1"/>
    <col min="8963" max="8963" width="10.109375" style="35" customWidth="1"/>
    <col min="8964" max="8964" width="10" style="35" customWidth="1"/>
    <col min="8965" max="8965" width="13.21875" style="35" customWidth="1"/>
    <col min="8966" max="8966" width="12.5546875" style="35" customWidth="1"/>
    <col min="8967" max="8967" width="14.33203125" style="35" customWidth="1"/>
    <col min="8968" max="8968" width="8.109375" style="35" customWidth="1"/>
    <col min="8969" max="9217" width="8.77734375" style="35"/>
    <col min="9218" max="9218" width="4.33203125" style="35" customWidth="1"/>
    <col min="9219" max="9219" width="10.109375" style="35" customWidth="1"/>
    <col min="9220" max="9220" width="10" style="35" customWidth="1"/>
    <col min="9221" max="9221" width="13.21875" style="35" customWidth="1"/>
    <col min="9222" max="9222" width="12.5546875" style="35" customWidth="1"/>
    <col min="9223" max="9223" width="14.33203125" style="35" customWidth="1"/>
    <col min="9224" max="9224" width="8.109375" style="35" customWidth="1"/>
    <col min="9225" max="9473" width="8.77734375" style="35"/>
    <col min="9474" max="9474" width="4.33203125" style="35" customWidth="1"/>
    <col min="9475" max="9475" width="10.109375" style="35" customWidth="1"/>
    <col min="9476" max="9476" width="10" style="35" customWidth="1"/>
    <col min="9477" max="9477" width="13.21875" style="35" customWidth="1"/>
    <col min="9478" max="9478" width="12.5546875" style="35" customWidth="1"/>
    <col min="9479" max="9479" width="14.33203125" style="35" customWidth="1"/>
    <col min="9480" max="9480" width="8.109375" style="35" customWidth="1"/>
    <col min="9481" max="9729" width="8.77734375" style="35"/>
    <col min="9730" max="9730" width="4.33203125" style="35" customWidth="1"/>
    <col min="9731" max="9731" width="10.109375" style="35" customWidth="1"/>
    <col min="9732" max="9732" width="10" style="35" customWidth="1"/>
    <col min="9733" max="9733" width="13.21875" style="35" customWidth="1"/>
    <col min="9734" max="9734" width="12.5546875" style="35" customWidth="1"/>
    <col min="9735" max="9735" width="14.33203125" style="35" customWidth="1"/>
    <col min="9736" max="9736" width="8.109375" style="35" customWidth="1"/>
    <col min="9737" max="9985" width="8.77734375" style="35"/>
    <col min="9986" max="9986" width="4.33203125" style="35" customWidth="1"/>
    <col min="9987" max="9987" width="10.109375" style="35" customWidth="1"/>
    <col min="9988" max="9988" width="10" style="35" customWidth="1"/>
    <col min="9989" max="9989" width="13.21875" style="35" customWidth="1"/>
    <col min="9990" max="9990" width="12.5546875" style="35" customWidth="1"/>
    <col min="9991" max="9991" width="14.33203125" style="35" customWidth="1"/>
    <col min="9992" max="9992" width="8.109375" style="35" customWidth="1"/>
    <col min="9993" max="10241" width="8.77734375" style="35"/>
    <col min="10242" max="10242" width="4.33203125" style="35" customWidth="1"/>
    <col min="10243" max="10243" width="10.109375" style="35" customWidth="1"/>
    <col min="10244" max="10244" width="10" style="35" customWidth="1"/>
    <col min="10245" max="10245" width="13.21875" style="35" customWidth="1"/>
    <col min="10246" max="10246" width="12.5546875" style="35" customWidth="1"/>
    <col min="10247" max="10247" width="14.33203125" style="35" customWidth="1"/>
    <col min="10248" max="10248" width="8.109375" style="35" customWidth="1"/>
    <col min="10249" max="10497" width="8.77734375" style="35"/>
    <col min="10498" max="10498" width="4.33203125" style="35" customWidth="1"/>
    <col min="10499" max="10499" width="10.109375" style="35" customWidth="1"/>
    <col min="10500" max="10500" width="10" style="35" customWidth="1"/>
    <col min="10501" max="10501" width="13.21875" style="35" customWidth="1"/>
    <col min="10502" max="10502" width="12.5546875" style="35" customWidth="1"/>
    <col min="10503" max="10503" width="14.33203125" style="35" customWidth="1"/>
    <col min="10504" max="10504" width="8.109375" style="35" customWidth="1"/>
    <col min="10505" max="10753" width="8.77734375" style="35"/>
    <col min="10754" max="10754" width="4.33203125" style="35" customWidth="1"/>
    <col min="10755" max="10755" width="10.109375" style="35" customWidth="1"/>
    <col min="10756" max="10756" width="10" style="35" customWidth="1"/>
    <col min="10757" max="10757" width="13.21875" style="35" customWidth="1"/>
    <col min="10758" max="10758" width="12.5546875" style="35" customWidth="1"/>
    <col min="10759" max="10759" width="14.33203125" style="35" customWidth="1"/>
    <col min="10760" max="10760" width="8.109375" style="35" customWidth="1"/>
    <col min="10761" max="11009" width="8.77734375" style="35"/>
    <col min="11010" max="11010" width="4.33203125" style="35" customWidth="1"/>
    <col min="11011" max="11011" width="10.109375" style="35" customWidth="1"/>
    <col min="11012" max="11012" width="10" style="35" customWidth="1"/>
    <col min="11013" max="11013" width="13.21875" style="35" customWidth="1"/>
    <col min="11014" max="11014" width="12.5546875" style="35" customWidth="1"/>
    <col min="11015" max="11015" width="14.33203125" style="35" customWidth="1"/>
    <col min="11016" max="11016" width="8.109375" style="35" customWidth="1"/>
    <col min="11017" max="11265" width="8.77734375" style="35"/>
    <col min="11266" max="11266" width="4.33203125" style="35" customWidth="1"/>
    <col min="11267" max="11267" width="10.109375" style="35" customWidth="1"/>
    <col min="11268" max="11268" width="10" style="35" customWidth="1"/>
    <col min="11269" max="11269" width="13.21875" style="35" customWidth="1"/>
    <col min="11270" max="11270" width="12.5546875" style="35" customWidth="1"/>
    <col min="11271" max="11271" width="14.33203125" style="35" customWidth="1"/>
    <col min="11272" max="11272" width="8.109375" style="35" customWidth="1"/>
    <col min="11273" max="11521" width="8.77734375" style="35"/>
    <col min="11522" max="11522" width="4.33203125" style="35" customWidth="1"/>
    <col min="11523" max="11523" width="10.109375" style="35" customWidth="1"/>
    <col min="11524" max="11524" width="10" style="35" customWidth="1"/>
    <col min="11525" max="11525" width="13.21875" style="35" customWidth="1"/>
    <col min="11526" max="11526" width="12.5546875" style="35" customWidth="1"/>
    <col min="11527" max="11527" width="14.33203125" style="35" customWidth="1"/>
    <col min="11528" max="11528" width="8.109375" style="35" customWidth="1"/>
    <col min="11529" max="11777" width="8.77734375" style="35"/>
    <col min="11778" max="11778" width="4.33203125" style="35" customWidth="1"/>
    <col min="11779" max="11779" width="10.109375" style="35" customWidth="1"/>
    <col min="11780" max="11780" width="10" style="35" customWidth="1"/>
    <col min="11781" max="11781" width="13.21875" style="35" customWidth="1"/>
    <col min="11782" max="11782" width="12.5546875" style="35" customWidth="1"/>
    <col min="11783" max="11783" width="14.33203125" style="35" customWidth="1"/>
    <col min="11784" max="11784" width="8.109375" style="35" customWidth="1"/>
    <col min="11785" max="12033" width="8.77734375" style="35"/>
    <col min="12034" max="12034" width="4.33203125" style="35" customWidth="1"/>
    <col min="12035" max="12035" width="10.109375" style="35" customWidth="1"/>
    <col min="12036" max="12036" width="10" style="35" customWidth="1"/>
    <col min="12037" max="12037" width="13.21875" style="35" customWidth="1"/>
    <col min="12038" max="12038" width="12.5546875" style="35" customWidth="1"/>
    <col min="12039" max="12039" width="14.33203125" style="35" customWidth="1"/>
    <col min="12040" max="12040" width="8.109375" style="35" customWidth="1"/>
    <col min="12041" max="12289" width="8.77734375" style="35"/>
    <col min="12290" max="12290" width="4.33203125" style="35" customWidth="1"/>
    <col min="12291" max="12291" width="10.109375" style="35" customWidth="1"/>
    <col min="12292" max="12292" width="10" style="35" customWidth="1"/>
    <col min="12293" max="12293" width="13.21875" style="35" customWidth="1"/>
    <col min="12294" max="12294" width="12.5546875" style="35" customWidth="1"/>
    <col min="12295" max="12295" width="14.33203125" style="35" customWidth="1"/>
    <col min="12296" max="12296" width="8.109375" style="35" customWidth="1"/>
    <col min="12297" max="12545" width="8.77734375" style="35"/>
    <col min="12546" max="12546" width="4.33203125" style="35" customWidth="1"/>
    <col min="12547" max="12547" width="10.109375" style="35" customWidth="1"/>
    <col min="12548" max="12548" width="10" style="35" customWidth="1"/>
    <col min="12549" max="12549" width="13.21875" style="35" customWidth="1"/>
    <col min="12550" max="12550" width="12.5546875" style="35" customWidth="1"/>
    <col min="12551" max="12551" width="14.33203125" style="35" customWidth="1"/>
    <col min="12552" max="12552" width="8.109375" style="35" customWidth="1"/>
    <col min="12553" max="12801" width="8.77734375" style="35"/>
    <col min="12802" max="12802" width="4.33203125" style="35" customWidth="1"/>
    <col min="12803" max="12803" width="10.109375" style="35" customWidth="1"/>
    <col min="12804" max="12804" width="10" style="35" customWidth="1"/>
    <col min="12805" max="12805" width="13.21875" style="35" customWidth="1"/>
    <col min="12806" max="12806" width="12.5546875" style="35" customWidth="1"/>
    <col min="12807" max="12807" width="14.33203125" style="35" customWidth="1"/>
    <col min="12808" max="12808" width="8.109375" style="35" customWidth="1"/>
    <col min="12809" max="13057" width="8.77734375" style="35"/>
    <col min="13058" max="13058" width="4.33203125" style="35" customWidth="1"/>
    <col min="13059" max="13059" width="10.109375" style="35" customWidth="1"/>
    <col min="13060" max="13060" width="10" style="35" customWidth="1"/>
    <col min="13061" max="13061" width="13.21875" style="35" customWidth="1"/>
    <col min="13062" max="13062" width="12.5546875" style="35" customWidth="1"/>
    <col min="13063" max="13063" width="14.33203125" style="35" customWidth="1"/>
    <col min="13064" max="13064" width="8.109375" style="35" customWidth="1"/>
    <col min="13065" max="13313" width="8.77734375" style="35"/>
    <col min="13314" max="13314" width="4.33203125" style="35" customWidth="1"/>
    <col min="13315" max="13315" width="10.109375" style="35" customWidth="1"/>
    <col min="13316" max="13316" width="10" style="35" customWidth="1"/>
    <col min="13317" max="13317" width="13.21875" style="35" customWidth="1"/>
    <col min="13318" max="13318" width="12.5546875" style="35" customWidth="1"/>
    <col min="13319" max="13319" width="14.33203125" style="35" customWidth="1"/>
    <col min="13320" max="13320" width="8.109375" style="35" customWidth="1"/>
    <col min="13321" max="13569" width="8.77734375" style="35"/>
    <col min="13570" max="13570" width="4.33203125" style="35" customWidth="1"/>
    <col min="13571" max="13571" width="10.109375" style="35" customWidth="1"/>
    <col min="13572" max="13572" width="10" style="35" customWidth="1"/>
    <col min="13573" max="13573" width="13.21875" style="35" customWidth="1"/>
    <col min="13574" max="13574" width="12.5546875" style="35" customWidth="1"/>
    <col min="13575" max="13575" width="14.33203125" style="35" customWidth="1"/>
    <col min="13576" max="13576" width="8.109375" style="35" customWidth="1"/>
    <col min="13577" max="13825" width="8.77734375" style="35"/>
    <col min="13826" max="13826" width="4.33203125" style="35" customWidth="1"/>
    <col min="13827" max="13827" width="10.109375" style="35" customWidth="1"/>
    <col min="13828" max="13828" width="10" style="35" customWidth="1"/>
    <col min="13829" max="13829" width="13.21875" style="35" customWidth="1"/>
    <col min="13830" max="13830" width="12.5546875" style="35" customWidth="1"/>
    <col min="13831" max="13831" width="14.33203125" style="35" customWidth="1"/>
    <col min="13832" max="13832" width="8.109375" style="35" customWidth="1"/>
    <col min="13833" max="14081" width="8.77734375" style="35"/>
    <col min="14082" max="14082" width="4.33203125" style="35" customWidth="1"/>
    <col min="14083" max="14083" width="10.109375" style="35" customWidth="1"/>
    <col min="14084" max="14084" width="10" style="35" customWidth="1"/>
    <col min="14085" max="14085" width="13.21875" style="35" customWidth="1"/>
    <col min="14086" max="14086" width="12.5546875" style="35" customWidth="1"/>
    <col min="14087" max="14087" width="14.33203125" style="35" customWidth="1"/>
    <col min="14088" max="14088" width="8.109375" style="35" customWidth="1"/>
    <col min="14089" max="14337" width="8.77734375" style="35"/>
    <col min="14338" max="14338" width="4.33203125" style="35" customWidth="1"/>
    <col min="14339" max="14339" width="10.109375" style="35" customWidth="1"/>
    <col min="14340" max="14340" width="10" style="35" customWidth="1"/>
    <col min="14341" max="14341" width="13.21875" style="35" customWidth="1"/>
    <col min="14342" max="14342" width="12.5546875" style="35" customWidth="1"/>
    <col min="14343" max="14343" width="14.33203125" style="35" customWidth="1"/>
    <col min="14344" max="14344" width="8.109375" style="35" customWidth="1"/>
    <col min="14345" max="14593" width="8.77734375" style="35"/>
    <col min="14594" max="14594" width="4.33203125" style="35" customWidth="1"/>
    <col min="14595" max="14595" width="10.109375" style="35" customWidth="1"/>
    <col min="14596" max="14596" width="10" style="35" customWidth="1"/>
    <col min="14597" max="14597" width="13.21875" style="35" customWidth="1"/>
    <col min="14598" max="14598" width="12.5546875" style="35" customWidth="1"/>
    <col min="14599" max="14599" width="14.33203125" style="35" customWidth="1"/>
    <col min="14600" max="14600" width="8.109375" style="35" customWidth="1"/>
    <col min="14601" max="14849" width="8.77734375" style="35"/>
    <col min="14850" max="14850" width="4.33203125" style="35" customWidth="1"/>
    <col min="14851" max="14851" width="10.109375" style="35" customWidth="1"/>
    <col min="14852" max="14852" width="10" style="35" customWidth="1"/>
    <col min="14853" max="14853" width="13.21875" style="35" customWidth="1"/>
    <col min="14854" max="14854" width="12.5546875" style="35" customWidth="1"/>
    <col min="14855" max="14855" width="14.33203125" style="35" customWidth="1"/>
    <col min="14856" max="14856" width="8.109375" style="35" customWidth="1"/>
    <col min="14857" max="15105" width="8.77734375" style="35"/>
    <col min="15106" max="15106" width="4.33203125" style="35" customWidth="1"/>
    <col min="15107" max="15107" width="10.109375" style="35" customWidth="1"/>
    <col min="15108" max="15108" width="10" style="35" customWidth="1"/>
    <col min="15109" max="15109" width="13.21875" style="35" customWidth="1"/>
    <col min="15110" max="15110" width="12.5546875" style="35" customWidth="1"/>
    <col min="15111" max="15111" width="14.33203125" style="35" customWidth="1"/>
    <col min="15112" max="15112" width="8.109375" style="35" customWidth="1"/>
    <col min="15113" max="15361" width="8.77734375" style="35"/>
    <col min="15362" max="15362" width="4.33203125" style="35" customWidth="1"/>
    <col min="15363" max="15363" width="10.109375" style="35" customWidth="1"/>
    <col min="15364" max="15364" width="10" style="35" customWidth="1"/>
    <col min="15365" max="15365" width="13.21875" style="35" customWidth="1"/>
    <col min="15366" max="15366" width="12.5546875" style="35" customWidth="1"/>
    <col min="15367" max="15367" width="14.33203125" style="35" customWidth="1"/>
    <col min="15368" max="15368" width="8.109375" style="35" customWidth="1"/>
    <col min="15369" max="15617" width="8.77734375" style="35"/>
    <col min="15618" max="15618" width="4.33203125" style="35" customWidth="1"/>
    <col min="15619" max="15619" width="10.109375" style="35" customWidth="1"/>
    <col min="15620" max="15620" width="10" style="35" customWidth="1"/>
    <col min="15621" max="15621" width="13.21875" style="35" customWidth="1"/>
    <col min="15622" max="15622" width="12.5546875" style="35" customWidth="1"/>
    <col min="15623" max="15623" width="14.33203125" style="35" customWidth="1"/>
    <col min="15624" max="15624" width="8.109375" style="35" customWidth="1"/>
    <col min="15625" max="15873" width="8.77734375" style="35"/>
    <col min="15874" max="15874" width="4.33203125" style="35" customWidth="1"/>
    <col min="15875" max="15875" width="10.109375" style="35" customWidth="1"/>
    <col min="15876" max="15876" width="10" style="35" customWidth="1"/>
    <col min="15877" max="15877" width="13.21875" style="35" customWidth="1"/>
    <col min="15878" max="15878" width="12.5546875" style="35" customWidth="1"/>
    <col min="15879" max="15879" width="14.33203125" style="35" customWidth="1"/>
    <col min="15880" max="15880" width="8.109375" style="35" customWidth="1"/>
    <col min="15881" max="16129" width="8.77734375" style="35"/>
    <col min="16130" max="16130" width="4.33203125" style="35" customWidth="1"/>
    <col min="16131" max="16131" width="10.109375" style="35" customWidth="1"/>
    <col min="16132" max="16132" width="10" style="35" customWidth="1"/>
    <col min="16133" max="16133" width="13.21875" style="35" customWidth="1"/>
    <col min="16134" max="16134" width="12.5546875" style="35" customWidth="1"/>
    <col min="16135" max="16135" width="14.33203125" style="35" customWidth="1"/>
    <col min="16136" max="16136" width="8.109375" style="35" customWidth="1"/>
    <col min="16137" max="16384" width="8.77734375" style="35"/>
  </cols>
  <sheetData>
    <row r="1" spans="2:2" ht="21" x14ac:dyDescent="0.35">
      <c r="B1" s="42" t="s">
        <v>232</v>
      </c>
    </row>
    <row r="3" spans="2:2" x14ac:dyDescent="0.25">
      <c r="B3" s="38" t="s">
        <v>248</v>
      </c>
    </row>
    <row r="5" spans="2:2" x14ac:dyDescent="0.25">
      <c r="B5" s="38" t="s">
        <v>143</v>
      </c>
    </row>
    <row r="7" spans="2:2" x14ac:dyDescent="0.25">
      <c r="B7" s="38" t="s">
        <v>144</v>
      </c>
    </row>
    <row r="9" spans="2:2" x14ac:dyDescent="0.25">
      <c r="B9" s="38" t="s">
        <v>249</v>
      </c>
    </row>
    <row r="10" spans="2:2" x14ac:dyDescent="0.25">
      <c r="B10" s="38" t="s">
        <v>193</v>
      </c>
    </row>
    <row r="12" spans="2:2" x14ac:dyDescent="0.25">
      <c r="B12" s="38" t="s">
        <v>250</v>
      </c>
    </row>
    <row r="13" spans="2:2" x14ac:dyDescent="0.25">
      <c r="B13" s="38" t="s">
        <v>233</v>
      </c>
    </row>
    <row r="15" spans="2:2" x14ac:dyDescent="0.25">
      <c r="B15" s="39" t="s">
        <v>192</v>
      </c>
    </row>
    <row r="16" spans="2:2" x14ac:dyDescent="0.25">
      <c r="B16" s="39" t="s">
        <v>234</v>
      </c>
    </row>
    <row r="17" spans="2:2" x14ac:dyDescent="0.25">
      <c r="B17" s="39" t="s">
        <v>235</v>
      </c>
    </row>
    <row r="18" spans="2:2" x14ac:dyDescent="0.25">
      <c r="B18" s="39" t="s">
        <v>236</v>
      </c>
    </row>
    <row r="19" spans="2:2" x14ac:dyDescent="0.25">
      <c r="B19" s="39" t="s">
        <v>237</v>
      </c>
    </row>
    <row r="21" spans="2:2" x14ac:dyDescent="0.25">
      <c r="B21" s="39" t="s">
        <v>191</v>
      </c>
    </row>
    <row r="22" spans="2:2" x14ac:dyDescent="0.25">
      <c r="B22" s="39" t="s">
        <v>238</v>
      </c>
    </row>
    <row r="23" spans="2:2" x14ac:dyDescent="0.25">
      <c r="B23" s="39" t="s">
        <v>239</v>
      </c>
    </row>
    <row r="24" spans="2:2" x14ac:dyDescent="0.25">
      <c r="B24" s="39" t="s">
        <v>240</v>
      </c>
    </row>
    <row r="25" spans="2:2" x14ac:dyDescent="0.25">
      <c r="B25" s="39" t="s">
        <v>241</v>
      </c>
    </row>
    <row r="26" spans="2:2" x14ac:dyDescent="0.25">
      <c r="B26" s="39"/>
    </row>
    <row r="27" spans="2:2" x14ac:dyDescent="0.25">
      <c r="B27" s="38" t="s">
        <v>242</v>
      </c>
    </row>
    <row r="29" spans="2:2" x14ac:dyDescent="0.25">
      <c r="B29" s="39" t="s">
        <v>190</v>
      </c>
    </row>
    <row r="30" spans="2:2" x14ac:dyDescent="0.25">
      <c r="B30" s="39" t="s">
        <v>189</v>
      </c>
    </row>
    <row r="31" spans="2:2" x14ac:dyDescent="0.25">
      <c r="B31" s="39" t="s">
        <v>188</v>
      </c>
    </row>
    <row r="32" spans="2:2" x14ac:dyDescent="0.25">
      <c r="B32" s="39" t="s">
        <v>187</v>
      </c>
    </row>
    <row r="34" spans="2:2" x14ac:dyDescent="0.25">
      <c r="B34" s="39" t="s">
        <v>251</v>
      </c>
    </row>
    <row r="35" spans="2:2" x14ac:dyDescent="0.25">
      <c r="B35" s="39" t="s">
        <v>186</v>
      </c>
    </row>
    <row r="37" spans="2:2" x14ac:dyDescent="0.25">
      <c r="B37" s="38" t="s">
        <v>252</v>
      </c>
    </row>
    <row r="38" spans="2:2" x14ac:dyDescent="0.25">
      <c r="B38" s="41" t="s">
        <v>185</v>
      </c>
    </row>
    <row r="40" spans="2:2" x14ac:dyDescent="0.25">
      <c r="B40" s="38" t="s">
        <v>243</v>
      </c>
    </row>
    <row r="42" spans="2:2" x14ac:dyDescent="0.25">
      <c r="B42" s="38" t="s">
        <v>253</v>
      </c>
    </row>
    <row r="43" spans="2:2" x14ac:dyDescent="0.25">
      <c r="B43" s="41" t="s">
        <v>184</v>
      </c>
    </row>
    <row r="44" spans="2:2" x14ac:dyDescent="0.25">
      <c r="B44" s="38" t="s">
        <v>183</v>
      </c>
    </row>
    <row r="46" spans="2:2" x14ac:dyDescent="0.25">
      <c r="B46" s="39" t="s">
        <v>182</v>
      </c>
    </row>
    <row r="47" spans="2:2" x14ac:dyDescent="0.25">
      <c r="B47" s="40" t="s">
        <v>174</v>
      </c>
    </row>
    <row r="48" spans="2:2" x14ac:dyDescent="0.25">
      <c r="B48" s="40" t="s">
        <v>181</v>
      </c>
    </row>
    <row r="49" spans="2:2" x14ac:dyDescent="0.25">
      <c r="B49" s="40" t="s">
        <v>180</v>
      </c>
    </row>
    <row r="50" spans="2:2" x14ac:dyDescent="0.25">
      <c r="B50" s="40" t="s">
        <v>170</v>
      </c>
    </row>
    <row r="52" spans="2:2" x14ac:dyDescent="0.25">
      <c r="B52" s="39" t="s">
        <v>179</v>
      </c>
    </row>
    <row r="53" spans="2:2" x14ac:dyDescent="0.25">
      <c r="B53" s="40" t="s">
        <v>178</v>
      </c>
    </row>
    <row r="54" spans="2:2" x14ac:dyDescent="0.25">
      <c r="B54" s="40" t="s">
        <v>244</v>
      </c>
    </row>
    <row r="55" spans="2:2" x14ac:dyDescent="0.25">
      <c r="B55" s="40" t="s">
        <v>177</v>
      </c>
    </row>
    <row r="56" spans="2:2" x14ac:dyDescent="0.25">
      <c r="B56" s="40" t="s">
        <v>245</v>
      </c>
    </row>
    <row r="58" spans="2:2" x14ac:dyDescent="0.25">
      <c r="B58" s="39" t="s">
        <v>246</v>
      </c>
    </row>
    <row r="60" spans="2:2" x14ac:dyDescent="0.25">
      <c r="B60" s="38" t="s">
        <v>254</v>
      </c>
    </row>
    <row r="61" spans="2:2" x14ac:dyDescent="0.25">
      <c r="B61" s="38" t="s">
        <v>247</v>
      </c>
    </row>
    <row r="62" spans="2:2" x14ac:dyDescent="0.25">
      <c r="B62" s="39" t="s">
        <v>176</v>
      </c>
    </row>
    <row r="64" spans="2:2" x14ac:dyDescent="0.25">
      <c r="B64" s="39" t="s">
        <v>175</v>
      </c>
    </row>
    <row r="65" spans="2:2" x14ac:dyDescent="0.25">
      <c r="B65" s="40" t="s">
        <v>174</v>
      </c>
    </row>
    <row r="66" spans="2:2" x14ac:dyDescent="0.25">
      <c r="B66" s="40" t="s">
        <v>173</v>
      </c>
    </row>
    <row r="67" spans="2:2" x14ac:dyDescent="0.25">
      <c r="B67" s="40" t="s">
        <v>172</v>
      </c>
    </row>
    <row r="68" spans="2:2" x14ac:dyDescent="0.25">
      <c r="B68" s="40" t="s">
        <v>171</v>
      </c>
    </row>
    <row r="69" spans="2:2" x14ac:dyDescent="0.25">
      <c r="B69" s="40" t="s">
        <v>170</v>
      </c>
    </row>
    <row r="71" spans="2:2" x14ac:dyDescent="0.25">
      <c r="B71" s="38" t="s">
        <v>255</v>
      </c>
    </row>
    <row r="73" spans="2:2" x14ac:dyDescent="0.25">
      <c r="B73" s="39" t="s">
        <v>169</v>
      </c>
    </row>
    <row r="74" spans="2:2" x14ac:dyDescent="0.25">
      <c r="B74" s="39" t="s">
        <v>168</v>
      </c>
    </row>
    <row r="75" spans="2:2" x14ac:dyDescent="0.25">
      <c r="B75" s="39"/>
    </row>
    <row r="76" spans="2:2" x14ac:dyDescent="0.25">
      <c r="B76" s="39" t="s">
        <v>167</v>
      </c>
    </row>
    <row r="77" spans="2:2" x14ac:dyDescent="0.25">
      <c r="B77" s="39" t="s">
        <v>166</v>
      </c>
    </row>
  </sheetData>
  <pageMargins left="0.5" right="0.25" top="0" bottom="0"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Enter Data Elements</vt:lpstr>
      <vt:lpstr>FY26 Charter SBA</vt:lpstr>
      <vt:lpstr>Enter Admin</vt:lpstr>
      <vt:lpstr>Enter Instructional FTE</vt:lpstr>
      <vt:lpstr>Enter Pupil Service Staff FTE</vt:lpstr>
      <vt:lpstr>Moving on Career Ladder</vt:lpstr>
      <vt:lpstr>'Enter Admin'!Print_Area</vt:lpstr>
      <vt:lpstr>'Enter Data Elements'!Print_Area</vt:lpstr>
      <vt:lpstr>'Enter Instructional FTE'!Print_Area</vt:lpstr>
      <vt:lpstr>'Enter Pupil Service Staff FTE'!Print_Area</vt:lpstr>
      <vt:lpstr>'FY26 Charter SBA'!Print_Area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FY20-Salary-Based-Apportionment-Charter-Template</dc:title>
  <dc:subject>Public School Finance</dc:subject>
  <dc:creator>Brandon C. Phillips</dc:creator>
  <cp:lastModifiedBy>Alexandra McCann</cp:lastModifiedBy>
  <cp:lastPrinted>2016-04-28T19:48:13Z</cp:lastPrinted>
  <dcterms:created xsi:type="dcterms:W3CDTF">2005-03-30T16:37:32Z</dcterms:created>
  <dcterms:modified xsi:type="dcterms:W3CDTF">2025-04-16T13:13:36Z</dcterms:modified>
</cp:coreProperties>
</file>